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6" activeTab="6"/>
  </bookViews>
  <sheets>
    <sheet name="市州转报汇总" sheetId="1" state="hidden" r:id="rId1"/>
    <sheet name="附件1-2024年二手车销售奖补项目" sheetId="2" r:id="rId2"/>
    <sheet name="附件1-审核汇总 -销售额" sheetId="7" state="hidden" r:id="rId3"/>
    <sheet name="附件2-审核汇总-销售额" sheetId="8" state="hidden" r:id="rId4"/>
    <sheet name="附件1-审核汇总-奖补资金" sheetId="9" state="hidden" r:id="rId5"/>
    <sheet name="审核明细-原" sheetId="3" state="hidden" r:id="rId6"/>
    <sheet name="省级二手车销售奖补项目拟支持企业名单" sheetId="11" r:id="rId7"/>
    <sheet name="Sheet1" sheetId="10" state="hidden" r:id="rId8"/>
  </sheets>
  <definedNames>
    <definedName name="_xlnm._FilterDatabase" localSheetId="0" hidden="1">市州转报汇总!$A$4:$I$23</definedName>
    <definedName name="_xlnm._FilterDatabase" localSheetId="1" hidden="1">'附件1-2024年二手车销售奖补项目'!$A$4:$K$23</definedName>
    <definedName name="_xlnm._FilterDatabase" localSheetId="2" hidden="1">'附件1-审核汇总 -销售额'!$A$5:$R$24</definedName>
    <definedName name="_xlnm._FilterDatabase" localSheetId="3" hidden="1">'附件2-审核汇总-销售额'!$A$5:$R$24</definedName>
    <definedName name="_xlnm._FilterDatabase" localSheetId="4" hidden="1">'附件1-审核汇总-奖补资金'!$A$5:$S$24</definedName>
    <definedName name="_xlnm._FilterDatabase" localSheetId="5" hidden="1">'审核明细-原'!$A$5:$O$175</definedName>
    <definedName name="_xlnm.Print_Area" localSheetId="5">'审核明细-原'!$2:$175</definedName>
    <definedName name="_xlnm.Print_Titles" localSheetId="5">'审核明细-原'!$2:$5</definedName>
    <definedName name="_xlnm.Print_Area" localSheetId="1">'附件1-2024年二手车销售奖补项目'!$A$1:$K$23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K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销售额</t>
        </r>
      </text>
    </comment>
    <comment ref="L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奖补资金</t>
        </r>
      </text>
    </comment>
    <comment ref="Q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销售额</t>
        </r>
      </text>
    </comment>
    <comment ref="R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奖补资金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K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销售额</t>
        </r>
      </text>
    </comment>
    <comment ref="L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奖补资金</t>
        </r>
      </text>
    </comment>
    <comment ref="Q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销售额</t>
        </r>
      </text>
    </comment>
    <comment ref="R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奖补资金</t>
        </r>
      </text>
    </comment>
  </commentList>
</comments>
</file>

<file path=xl/comments3.xml><?xml version="1.0" encoding="utf-8"?>
<comments xmlns="http://schemas.openxmlformats.org/spreadsheetml/2006/main">
  <authors>
    <author>Lenovo</author>
  </authors>
  <commentList>
    <comment ref="L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销售额</t>
        </r>
      </text>
    </comment>
    <comment ref="R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销售额</t>
        </r>
      </text>
    </comment>
    <comment ref="S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奖补资金</t>
        </r>
      </text>
    </comment>
  </commentList>
</comments>
</file>

<file path=xl/comments4.xml><?xml version="1.0" encoding="utf-8"?>
<comments xmlns="http://schemas.openxmlformats.org/spreadsheetml/2006/main">
  <authors>
    <author>Unknown User</author>
  </authors>
  <commentList>
    <comment ref="E160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莲初:
申报资料上27辆
</t>
        </r>
      </text>
    </comment>
  </commentList>
</comments>
</file>

<file path=xl/sharedStrings.xml><?xml version="1.0" encoding="utf-8"?>
<sst xmlns="http://schemas.openxmlformats.org/spreadsheetml/2006/main" count="1387" uniqueCount="383">
  <si>
    <t>附件：1</t>
  </si>
  <si>
    <t>二手车销售奖补审核汇总表</t>
  </si>
  <si>
    <t>单位：万元</t>
  </si>
  <si>
    <t>序号</t>
  </si>
  <si>
    <t>市（州）</t>
  </si>
  <si>
    <t>企业数量</t>
  </si>
  <si>
    <t>企业转报销售台数（台）</t>
  </si>
  <si>
    <t>市州转报销售额</t>
  </si>
  <si>
    <t>奖补比例</t>
  </si>
  <si>
    <t>市州转报省级奖补资金</t>
  </si>
  <si>
    <t>市州转报市县奖补资金</t>
  </si>
  <si>
    <t>初核企业销售台数</t>
  </si>
  <si>
    <t>成都市</t>
  </si>
  <si>
    <t>绵阳市</t>
  </si>
  <si>
    <t>自贡市</t>
  </si>
  <si>
    <t>攀枝花市</t>
  </si>
  <si>
    <t>泸州市</t>
  </si>
  <si>
    <t>德阳市</t>
  </si>
  <si>
    <t>广元市</t>
  </si>
  <si>
    <t>遂宁市</t>
  </si>
  <si>
    <t>内江市</t>
  </si>
  <si>
    <t>乐山市</t>
  </si>
  <si>
    <t>资阳市</t>
  </si>
  <si>
    <t>宜宾市</t>
  </si>
  <si>
    <t>南充市</t>
  </si>
  <si>
    <t>达州市</t>
  </si>
  <si>
    <t>凉山州</t>
  </si>
  <si>
    <t>广安市</t>
  </si>
  <si>
    <t>巴中市</t>
  </si>
  <si>
    <t>眉山市</t>
  </si>
  <si>
    <t>合计</t>
  </si>
  <si>
    <t>2024年二手车销售奖补项目审核汇总表</t>
  </si>
  <si>
    <t>申报企业
数量（个）</t>
  </si>
  <si>
    <t>企业申报情况</t>
  </si>
  <si>
    <t>市（州）核实转报情况</t>
  </si>
  <si>
    <t>事务所核实情况</t>
  </si>
  <si>
    <t>建议省级
奖补资金</t>
  </si>
  <si>
    <t>备注</t>
  </si>
  <si>
    <t>销售额</t>
  </si>
  <si>
    <t>核定销售额</t>
  </si>
  <si>
    <t>核定省级
奖补资金</t>
  </si>
  <si>
    <t>审减奖补资金</t>
  </si>
  <si>
    <t>审减率</t>
  </si>
  <si>
    <t>奖补资金小于2万元</t>
  </si>
  <si>
    <t>申报企
业数量（个）</t>
  </si>
  <si>
    <t>企业申报销售额</t>
  </si>
  <si>
    <t>市州转报情况</t>
  </si>
  <si>
    <t>事务所审核情况</t>
  </si>
  <si>
    <t>奖补比例（0.5%*50%）</t>
  </si>
  <si>
    <t>企业申报省级奖补资金</t>
  </si>
  <si>
    <t>市州转报
销售额</t>
  </si>
  <si>
    <t>审减销售额</t>
  </si>
  <si>
    <t>总销售额审减率</t>
  </si>
  <si>
    <t>总奖补资金审减率</t>
  </si>
  <si>
    <t>市州核实转报情况</t>
  </si>
  <si>
    <t>省级奖补资金</t>
  </si>
  <si>
    <t>审减省级奖补资金</t>
  </si>
  <si>
    <t>附件：2</t>
  </si>
  <si>
    <t>企业名称</t>
  </si>
  <si>
    <t>区（县）</t>
  </si>
  <si>
    <t>企业申报市县奖补资金</t>
  </si>
  <si>
    <t>初核销售额</t>
  </si>
  <si>
    <t>初核省级
奖补资金</t>
  </si>
  <si>
    <t>初核市县
奖补资金</t>
  </si>
  <si>
    <t>总审减金额</t>
  </si>
  <si>
    <t>销售额核减原因</t>
  </si>
  <si>
    <t>成都东创国城视野有限公司</t>
  </si>
  <si>
    <t>天府新区</t>
  </si>
  <si>
    <t>工程抵款94万元</t>
  </si>
  <si>
    <t>成都蓉孚宝汽车销售服务有限公司</t>
  </si>
  <si>
    <t>工程抵款车辆合计186.1万元</t>
  </si>
  <si>
    <t>四川天府新区建国二手车销售有限公司
（原名：四川周到汽车销售有限公司）</t>
  </si>
  <si>
    <t>工程抵款28.43万元及关联方267.91万元</t>
  </si>
  <si>
    <t>成都锦泰雷克萨斯汽车销售服务有限公司</t>
  </si>
  <si>
    <t>企业申报金额为含税价的0.5%</t>
  </si>
  <si>
    <t>成都锦泰天府汽车销售服务有限公司</t>
  </si>
  <si>
    <t>成都锦泰麓山丰田汽车销售服务有限公司</t>
  </si>
  <si>
    <t>关联交易涉及267.91万元。往来款抵17.42万</t>
  </si>
  <si>
    <t>成都新元素雅麓汽车销售服务有限公司</t>
  </si>
  <si>
    <t>购买方不一致</t>
  </si>
  <si>
    <t>成都百得利汽车销售服务有限公司</t>
  </si>
  <si>
    <t>付款不一致</t>
  </si>
  <si>
    <t>安利捷（成都）丰田汽车销售服务有限公司</t>
  </si>
  <si>
    <t>高新区</t>
  </si>
  <si>
    <t>成都百川新保汽车销售服务有限公司</t>
  </si>
  <si>
    <t>代付未见转款备注及代付协议</t>
  </si>
  <si>
    <t>成都宝源行汽车销售服务有限公司</t>
  </si>
  <si>
    <t>收款凭证不全</t>
  </si>
  <si>
    <t>成都建业车业有限公司</t>
  </si>
  <si>
    <t>成都三和新元素汽车服务有限公司</t>
  </si>
  <si>
    <t>成都盛世和议汽车贸易有限公司</t>
  </si>
  <si>
    <t>成都兴三和汽车服务有限公司</t>
  </si>
  <si>
    <t>四川宏羽二手车鉴定评估有限责任公司</t>
  </si>
  <si>
    <t>四川三和汽车服务有限公司</t>
  </si>
  <si>
    <t>四川三和汽车贸易有限责任公司</t>
  </si>
  <si>
    <t>四川中达成宝汽车销售有限公司</t>
  </si>
  <si>
    <t>四川中达凌志汽车有限公司</t>
  </si>
  <si>
    <t>成都中升星辉汽车销售服务有限公司</t>
  </si>
  <si>
    <t>锦江区</t>
  </si>
  <si>
    <t>无合同、合同、发票等不一致、关联方、收款不符合时间要求</t>
  </si>
  <si>
    <t>成都长缘汽车销售服务有限公司</t>
  </si>
  <si>
    <t>收款金额不一致、部分资料未见</t>
  </si>
  <si>
    <t>四川港宏凯威行汽车销售服务有限公司</t>
  </si>
  <si>
    <t>金额与合同、发票不一致；收款为23.9；部分无资料</t>
  </si>
  <si>
    <t>成都中升怡星仁孚汽车服务有限公司</t>
  </si>
  <si>
    <t>关联方、部分无资料</t>
  </si>
  <si>
    <t>成都新元素兴业汽车服务有限公司</t>
  </si>
  <si>
    <t>收款凭证不全、部分资料不全、金额不一致、关联方</t>
  </si>
  <si>
    <t>四川精典申众汽车销售服务有限公司</t>
  </si>
  <si>
    <t>收款金额不一致</t>
  </si>
  <si>
    <t>成都锦泰宝驹汽车销售服务有限公司</t>
  </si>
  <si>
    <t>收款金额、购买人不一致</t>
  </si>
  <si>
    <t>四川辰宇驰恒汽车服务有限公司</t>
  </si>
  <si>
    <t>金额不一致、部分无资料、关联方</t>
  </si>
  <si>
    <t>成都永锦诚达汽车销售服务有限责任公司</t>
  </si>
  <si>
    <t>关联方、部分无资料、金额不一致、时间不符合要求</t>
  </si>
  <si>
    <t>成都新锦丰汽车销售服务有限责任公司</t>
  </si>
  <si>
    <t>关联方、部分无资料、金额、付款人等不一致</t>
  </si>
  <si>
    <t>成都德宝沃汽车销售服务有限公司</t>
  </si>
  <si>
    <t>发票日期不符合要求</t>
  </si>
  <si>
    <t>成都百川金保汽车销售服务有限公司</t>
  </si>
  <si>
    <t>金牛区</t>
  </si>
  <si>
    <t>四川华星名仕汽车销售服务有限公司</t>
  </si>
  <si>
    <t>发票、收款凭证等时间不符合要求</t>
  </si>
  <si>
    <t>成都中升羊西雷克萨斯汽车销售服务有限公司</t>
  </si>
  <si>
    <t>无发票、关联方、付款不一致</t>
  </si>
  <si>
    <t>成都市强生实业有限责任公司</t>
  </si>
  <si>
    <t>76条车架号对不上</t>
  </si>
  <si>
    <t>成都市强之杰贸易有限责任公司</t>
  </si>
  <si>
    <t>销售合同、发票在入统前、关联方、信息不一致</t>
  </si>
  <si>
    <t>成都泰鸿众捷汽车有限公司</t>
  </si>
  <si>
    <t>关联方、付款不一致</t>
  </si>
  <si>
    <t>四川中升迎宾丰田汽车销售服务有限公司</t>
  </si>
  <si>
    <t>关联方</t>
  </si>
  <si>
    <t>成都宝悦汽车有限公司</t>
  </si>
  <si>
    <t>转款信息不全，收款单位不一致</t>
  </si>
  <si>
    <t>成都中升沃茂汽车销售服务有限公司</t>
  </si>
  <si>
    <t>关联方、信息不一致</t>
  </si>
  <si>
    <t>成都中宝汽车销售服务有限公司</t>
  </si>
  <si>
    <t>武侯区</t>
  </si>
  <si>
    <t>收款凭证时间不符合要求</t>
  </si>
  <si>
    <t>成都蜀行杰商务服务有限公司</t>
  </si>
  <si>
    <t>销售在2024年1月，申报企业2024年2月才入库</t>
  </si>
  <si>
    <t>成都运通博奥汽车销售服务有限公司</t>
  </si>
  <si>
    <t>发票购买方与合同买受人不一致</t>
  </si>
  <si>
    <t>成都运通御宝汽车销售服务有限公司</t>
  </si>
  <si>
    <t>收款凭证付款人不一致</t>
  </si>
  <si>
    <t>成都建国汽车贸易有限公司</t>
  </si>
  <si>
    <t>转账日期为2023年9月21日，不在规定时间内</t>
  </si>
  <si>
    <t>成都久霖汽车贸易有限公司</t>
  </si>
  <si>
    <t>收款凭证付款人不一致\合同无金额</t>
  </si>
  <si>
    <t>成都全汇好车汽车服务有限公司</t>
  </si>
  <si>
    <t>销售时间在企业入库时间之前</t>
  </si>
  <si>
    <t>成都三和汽车服务有限公司</t>
  </si>
  <si>
    <t>四川众诺诚鑫汽车服务有限公司</t>
  </si>
  <si>
    <t>青羊区</t>
  </si>
  <si>
    <t>合同、发票、收款凭证不符合要求；部分资料时间不符合要求</t>
  </si>
  <si>
    <t>成都华星名仕汽车销售服务有限公司</t>
  </si>
  <si>
    <t>成华区</t>
  </si>
  <si>
    <t>合同、凭证时间不符合要求；付款人不一致；发票名称与合同不一致</t>
  </si>
  <si>
    <t>成都中升仁孚南星汽车服务有限公司</t>
  </si>
  <si>
    <t>合同名称、金额不一致；收款凭证金额不一致；发票时间不符合要求</t>
  </si>
  <si>
    <t>成都龙泉中宝汽车销售服务有限公司</t>
  </si>
  <si>
    <t>经开区
（龙泉驿区）</t>
  </si>
  <si>
    <t>收款凭证不全、资料不完整</t>
  </si>
  <si>
    <t>成都华运汽车销售服务有限公司</t>
  </si>
  <si>
    <t>成都锦泰宝驰汽车销售服务有限公司</t>
  </si>
  <si>
    <t>成都中升仁孚东星汽车销售服务有限公司</t>
  </si>
  <si>
    <t>发票金额不一致、无收款</t>
  </si>
  <si>
    <t>成都鹏龙怡帆汽车销售服务有限公司</t>
  </si>
  <si>
    <t>成都锦泰丰田汽车销售服务有限公司</t>
  </si>
  <si>
    <t>车架号不一致</t>
  </si>
  <si>
    <t>成都浩龙汽车销售服务有限公司</t>
  </si>
  <si>
    <t>合同不符合时间要求，2023.9</t>
  </si>
  <si>
    <t>成都惠通陆华汽车销售服务有限公司</t>
  </si>
  <si>
    <t>双流区</t>
  </si>
  <si>
    <t>关联方审减</t>
  </si>
  <si>
    <t>成都捌陆品值二手车经销有限公司</t>
  </si>
  <si>
    <t>成都品信卓二手车经销有限公司</t>
  </si>
  <si>
    <t>第12、13、17、21台车收款凭证付款人不一致；第20台车全现金支付之前审计已审减；第31、32台车未完成交易无资料</t>
  </si>
  <si>
    <t>成都曙光汽车销售服务有限公司</t>
  </si>
  <si>
    <t>第4、5、145台车合同签订时间不符合要求;第17、21台车合同、发票、付款人不一致;第76、111台车发票车架号与合同不一致</t>
  </si>
  <si>
    <t>成都鑫弘海达汽车销售有限公司</t>
  </si>
  <si>
    <t>第5、6台车全现金支付之前审计已审减</t>
  </si>
  <si>
    <t>成都广汽长昱汽车销售有限公司</t>
  </si>
  <si>
    <t>第29台车提供资料与申报材料不一致</t>
  </si>
  <si>
    <t>成都森亦然二手车销售有限公司</t>
  </si>
  <si>
    <t>第5台车发票车架号与情况说明不一致，合同卖方与发票卖方不一致</t>
  </si>
  <si>
    <t>成都卡斯特名车馆汽车销售有限公司</t>
  </si>
  <si>
    <t>第10台车付款人不一致；第26台车合同签订时间不符合要求</t>
  </si>
  <si>
    <t>成都卡斯特名车汇汽车销售有限公司</t>
  </si>
  <si>
    <t>第25台车付款人不一致</t>
  </si>
  <si>
    <t>成都林丰汽车服务有限公司</t>
  </si>
  <si>
    <t>成都中升丰田汽车销售服务有限公司</t>
  </si>
  <si>
    <t>第8台车发票、合同与回单车牌号不一致；第14台车发票与合同车架号不一致；关联方审减</t>
  </si>
  <si>
    <t>成都中升沃豪汽车销售服务有限公司</t>
  </si>
  <si>
    <t>成都通源雷克萨斯汽车销售服务有限公司</t>
  </si>
  <si>
    <t>第20台车合同买方与发票、回单买方不一致</t>
  </si>
  <si>
    <t>成都汇和祥汽车销售有限公司</t>
  </si>
  <si>
    <t>付款时间不符合要求；合同、发票、收款凭证信息不一致</t>
  </si>
  <si>
    <t>澳康达（成都）二手车经销有限公司</t>
  </si>
  <si>
    <t>第1-4台车入库前销售之前审计已审减；第16台车全现金支付之前审计已审减；第9、22、26、29台车合同与发票信息不一致</t>
  </si>
  <si>
    <t>成都中升之宝汽车销售服务有限公司</t>
  </si>
  <si>
    <t>合同签订时间、付款时间不符合要求；合同、发票与收款凭证信息不一致；关联方审减</t>
  </si>
  <si>
    <t>成都中升汇迪汽车销售服务有限公司</t>
  </si>
  <si>
    <t>成都中升之星汽车销售服务有限公司</t>
  </si>
  <si>
    <t>合同签订时间、付款时间不符合要求；合同、发票与收款凭证信息不一致；无收款凭证；关联方审减</t>
  </si>
  <si>
    <t>成都百顺隆平安汽车销售服务有限公司</t>
  </si>
  <si>
    <t>之前审计已审减（资料信息不一致；同一辆车发票分别平台开和自开）</t>
  </si>
  <si>
    <t>成都百顺隆鼎盛汽车销售有限公司</t>
  </si>
  <si>
    <t>之前审计已审减（同一辆车发票分别平台开和自开）</t>
  </si>
  <si>
    <t>成都百顺隆吉业汽车销售有限公司</t>
  </si>
  <si>
    <t>付款人不一致；同一辆车发票分别平台开和自开（之前审计已审减)</t>
  </si>
  <si>
    <t>成都鑫业伟盛汽车销售有限公司</t>
  </si>
  <si>
    <t>发票金额不一致；同一辆车发票分别平台开和自开（之前审计已审减)</t>
  </si>
  <si>
    <t>成都旭祥骏晖汽车销售有限公司</t>
  </si>
  <si>
    <t>成都中升智星汽车销售服务有限公司</t>
  </si>
  <si>
    <t>新都区</t>
  </si>
  <si>
    <t>成都中升渝丰汽车销售服务有限公司</t>
  </si>
  <si>
    <t>收款凭证付款人不一致、销售发票日期不符合要求、关联方</t>
  </si>
  <si>
    <t>成都锐衡汽车销售服务有限公司</t>
  </si>
  <si>
    <t>成都奥达通汽车销售服务有限公司</t>
  </si>
  <si>
    <t>成都中升仕豪汽车销售服务有限公司</t>
  </si>
  <si>
    <t>关联方、合同签订时间不符合要求</t>
  </si>
  <si>
    <t>成都新宝汽车销售服务有限公司</t>
  </si>
  <si>
    <t>成都新都华星名仕汽车销售服务有限公司</t>
  </si>
  <si>
    <t>收款凭证收款金额、付款人不一致、合同日期不符合要求</t>
  </si>
  <si>
    <t>成都中升雷克萨斯汽车销售服务有限公司</t>
  </si>
  <si>
    <t>关联方、收款凭证金额不一致、部分资料缺失</t>
  </si>
  <si>
    <t>成都贵诚汽车销售服务有限公司</t>
  </si>
  <si>
    <t>无收款凭证、反向开票</t>
  </si>
  <si>
    <t>成都通源通远汽车销售服务有限公司</t>
  </si>
  <si>
    <t>成都通克汽车销售服务有限公司</t>
  </si>
  <si>
    <t>成都宝源汽车销售服务有限公司</t>
  </si>
  <si>
    <t>文件里部分车辆无资料、收款凭证金额不一致</t>
  </si>
  <si>
    <t>成都中沃汽车销售服务有限公司</t>
  </si>
  <si>
    <t>无“二手车销售统一发票”</t>
  </si>
  <si>
    <t>成都通蓉源丰田汽车销售服务有限公司</t>
  </si>
  <si>
    <t>成都申蓉兴辰汽车销售服务有限公司</t>
  </si>
  <si>
    <t>温江区</t>
  </si>
  <si>
    <t>合同无签订时间</t>
  </si>
  <si>
    <t>成都温江华星锦业汽车销售服务有限公司</t>
  </si>
  <si>
    <t>反向凭证、收款凭证不足、金额不一致</t>
  </si>
  <si>
    <t>成都温江华星名仕汽车销售服务有限公司</t>
  </si>
  <si>
    <t>成都锐意恒新能源汽车销售服务有限公司</t>
  </si>
  <si>
    <t>郫都区</t>
  </si>
  <si>
    <t>合同中车辆识别号与表、发票不一致</t>
  </si>
  <si>
    <t>绵阳中升汇达汽车销售服务有限公司</t>
  </si>
  <si>
    <t>涪城区</t>
  </si>
  <si>
    <t>发票不符合时间</t>
  </si>
  <si>
    <t>绵阳宝仁汽车销售服务有限公司</t>
  </si>
  <si>
    <t>经开区</t>
  </si>
  <si>
    <t>未见贷款证明；无合同</t>
  </si>
  <si>
    <t>绵阳安捷合信汽车销售服务有限公司</t>
  </si>
  <si>
    <t>购买人与付款人不一致/资料缺失/收款凭证不明确</t>
  </si>
  <si>
    <t>绵阳铭远汽车服务有限公司</t>
  </si>
  <si>
    <t>金额不一致/车架号不一致/收款凭证缺失</t>
  </si>
  <si>
    <t>绵阳市新川西物汽车销售服务有限公司</t>
  </si>
  <si>
    <t>高新区（科技城直管区）</t>
  </si>
  <si>
    <t>日期不在确认期间内/金额不符/购买人与付款人不符</t>
  </si>
  <si>
    <t>绵阳新锦程汽车销售服务有限责任公司</t>
  </si>
  <si>
    <t>绵阳旗俊汽车贸易有限责任公司</t>
  </si>
  <si>
    <t>资料中缺少合同及收款凭证</t>
  </si>
  <si>
    <t>绵阳车壹库汽车科技有限公司</t>
  </si>
  <si>
    <t>江油市</t>
  </si>
  <si>
    <t>日期不在确认期间内</t>
  </si>
  <si>
    <t>自贡市新玥恒汽车贸易有限公司</t>
  </si>
  <si>
    <t>贡井区</t>
  </si>
  <si>
    <t>付款人不一致；发票时间不符合要求；</t>
  </si>
  <si>
    <t>自贡新成红兴汽车销售服务有限责任公司</t>
  </si>
  <si>
    <t>付款人与合同不一致</t>
  </si>
  <si>
    <t>攀枝花三和铭笛汽车销售服务有限公司</t>
  </si>
  <si>
    <t>仁和区</t>
  </si>
  <si>
    <t>付款人不一致，发票、合同时间不符合要求，金额不一致</t>
  </si>
  <si>
    <t>攀枝花中升之星汽车销售服务有限公司</t>
  </si>
  <si>
    <t>关联方交易</t>
  </si>
  <si>
    <t>攀枝花驭马车业有限公司</t>
  </si>
  <si>
    <t>攀枝花市玥恒汽车贸易有限公司</t>
  </si>
  <si>
    <t>金额不一致/车架号不一致/付款资料不清晰/付款人与购买人不一致</t>
  </si>
  <si>
    <t>攀枝花市锐意新能源汽车销售有限公司</t>
  </si>
  <si>
    <t>付款资料金额与发票金额不一致/付款人与购买人不一致/车架号不一致</t>
  </si>
  <si>
    <t>泸州宝源汽车销售服务有限公司</t>
  </si>
  <si>
    <t>江阳区</t>
  </si>
  <si>
    <t>付款人不一致，金额不一致，资料不齐全，未签合同</t>
  </si>
  <si>
    <t>泸州通源丰田汽车销售服务有限公司</t>
  </si>
  <si>
    <t>资料不齐全</t>
  </si>
  <si>
    <t>泸州通源美克汽车销售服务有限公司</t>
  </si>
  <si>
    <t>付款说明车架号、发票金额与付款单不一致，金额不一致</t>
  </si>
  <si>
    <t>泸州中沃汽车销售服务有限公司</t>
  </si>
  <si>
    <t>付款时间不符合要求</t>
  </si>
  <si>
    <t>泸州通源宝源汽车销售服务有限公司</t>
  </si>
  <si>
    <t>龙马潭区</t>
  </si>
  <si>
    <t>付款人不一致，资料不全，收款回单时间不对</t>
  </si>
  <si>
    <t>泸州中升之星汽车销售服务有限公司</t>
  </si>
  <si>
    <t>发票时间不符合要求</t>
  </si>
  <si>
    <t>泸州华星名仕汽车销售服务有限公司</t>
  </si>
  <si>
    <t>纳溪区</t>
  </si>
  <si>
    <t>合同签订时间不符合要求，付款人不一致，金额不一致</t>
  </si>
  <si>
    <t>德阳华星万路汽车销售服务有限公司</t>
  </si>
  <si>
    <t>金额不一致，付款人不一致</t>
  </si>
  <si>
    <t>德阳华星锦业汽车销售服务有限公司</t>
  </si>
  <si>
    <t>广元市迪顺汽车销售有限公司</t>
  </si>
  <si>
    <t>经济技术开发区</t>
  </si>
  <si>
    <t>金额不一致</t>
  </si>
  <si>
    <t>广元市峰帆汽车商贸有限公司</t>
  </si>
  <si>
    <t>遂宁市奥龙汽车销售有限公司</t>
  </si>
  <si>
    <t>购买人与付款人不一致</t>
  </si>
  <si>
    <t>遂宁建国汽车销售服务有限公司</t>
  </si>
  <si>
    <t>内江伟航汽车销售服务有限公司</t>
  </si>
  <si>
    <t>内江利恒孚车业有限公司</t>
  </si>
  <si>
    <t>四川康康行二手车销售有限公司</t>
  </si>
  <si>
    <t>市中区</t>
  </si>
  <si>
    <t>入统前销售额申报，日期不在确认期间内</t>
  </si>
  <si>
    <t>乐山安捷嘉信汽车销售服务有限公司</t>
  </si>
  <si>
    <t>乐山安捷汽车技术服务有限公司</t>
  </si>
  <si>
    <t>乐山辰宇雷克萨斯汽车销售服务有限公司</t>
  </si>
  <si>
    <t>乐山名流汽车销售服务有限公司</t>
  </si>
  <si>
    <t>乐山金陵汽车销售服务有限公司</t>
  </si>
  <si>
    <t>乐山市申通汽车销售服务有限公司</t>
  </si>
  <si>
    <t>乐山金名仕汽车销售服务有限公司</t>
  </si>
  <si>
    <t>乐山金杰汽车销售服务有限公司</t>
  </si>
  <si>
    <t>乐山华星锦业汽车销售服务有限公司</t>
  </si>
  <si>
    <t>乐山安捷奥信汽车销售服务有限公司</t>
  </si>
  <si>
    <t>乐山建国汽车销售服务有限公司</t>
  </si>
  <si>
    <t>资阳锦孚宝汽车销售服务有限公司</t>
  </si>
  <si>
    <t>雁江区</t>
  </si>
  <si>
    <t>资阳伟航汽车销售服务有限公司</t>
  </si>
  <si>
    <t>资阳天致汽车销售服务有限公司</t>
  </si>
  <si>
    <t>宜宾劲认汽车销售有限公司</t>
  </si>
  <si>
    <t>翠屏区</t>
  </si>
  <si>
    <t>收款单据未写明金额</t>
  </si>
  <si>
    <t>宜宾奥吉通汽车销售有限公司</t>
  </si>
  <si>
    <t>三江新区</t>
  </si>
  <si>
    <t>资料缺失/金额不一致</t>
  </si>
  <si>
    <t>南充华星名仕汽车销售服务有限公司</t>
  </si>
  <si>
    <t>顺庆区</t>
  </si>
  <si>
    <t>付款金额不一致；合同与付款时间不符合要求</t>
  </si>
  <si>
    <t>南充永达路捷汽车销售服务有限公司</t>
  </si>
  <si>
    <t>南充高坪华星名仕汽车销售服务有限公司</t>
  </si>
  <si>
    <t>高坪区</t>
  </si>
  <si>
    <t>南充高坪华星锦业汽车销售服务有限公司</t>
  </si>
  <si>
    <t>付款人不一致</t>
  </si>
  <si>
    <t>南充通源汽车有限公司</t>
  </si>
  <si>
    <t>无收款凭证；付款金额不一致</t>
  </si>
  <si>
    <t>南充通南汽车销售服务有限公司</t>
  </si>
  <si>
    <t>南充明云日月宏新车业</t>
  </si>
  <si>
    <t>合同签订时间与付款时间不符合要求；合同签订买方与发票买方不一致</t>
  </si>
  <si>
    <t>南充通源丰田汽车销售服务有限公司</t>
  </si>
  <si>
    <t>合同错误为刘伟</t>
  </si>
  <si>
    <t>南充宝源汽车销售服务有限公司</t>
  </si>
  <si>
    <t>发票、收款凭证时间不符合要求；部分无合同、收款凭证等</t>
  </si>
  <si>
    <t>南充通源雷克萨斯汽车销售服务有限公司</t>
  </si>
  <si>
    <t>达州鑫奥汽车销售服务有限公司</t>
  </si>
  <si>
    <t>达川区</t>
  </si>
  <si>
    <t>时间不符合要求；资料信息不一致；提供收据不清晰</t>
  </si>
  <si>
    <t>西昌铭笛汽车销售服务有限公司</t>
  </si>
  <si>
    <t>西昌市</t>
  </si>
  <si>
    <t>西昌金冠二手车销售有限公司</t>
  </si>
  <si>
    <t>发票、收款凭证付款单位与合同不一致；发票、收款凭证金额与合同不一致；发票金额与收款凭证不一致</t>
  </si>
  <si>
    <t>凉山州安兴二手车销售有限公司</t>
  </si>
  <si>
    <t>发票时间、付款时间均为入统前</t>
  </si>
  <si>
    <t>四川越峰农业开发有限责任公司</t>
  </si>
  <si>
    <t>德昌县</t>
  </si>
  <si>
    <t>德昌县万友汽车销售服务有限公司</t>
  </si>
  <si>
    <t>广安华星名仕汽车销售服务有限公司</t>
  </si>
  <si>
    <t>广安华星锦业汽车销售服务有限公司</t>
  </si>
  <si>
    <t>广安祥龙车业有限公司</t>
  </si>
  <si>
    <t>广安伟航汽车销售服务有限公司</t>
  </si>
  <si>
    <t>巴中禾林汽车销售服务有限公司</t>
  </si>
  <si>
    <t>经济开发区</t>
  </si>
  <si>
    <t>眉山华星名仕汽车销售服务有限公司</t>
  </si>
  <si>
    <t>东坡区</t>
  </si>
  <si>
    <t>四川融裕汽车贸易有限责任公司</t>
  </si>
  <si>
    <t>省级二手车销售奖补项目拟支持企业名单</t>
  </si>
  <si>
    <t>省级拟支持奖补资金</t>
  </si>
  <si>
    <t>成都东创国城实业有限公司</t>
  </si>
  <si>
    <t>四川天府新区建国二手车销售有限公司</t>
  </si>
  <si>
    <t>南充明云日月宏新车业有限公司</t>
  </si>
  <si>
    <t>经济技术
开发区</t>
  </si>
  <si>
    <t>市（州）转报</t>
  </si>
  <si>
    <r>
      <rPr>
        <b/>
        <sz val="9"/>
        <color rgb="FF000000"/>
        <rFont val="仿宋"/>
        <charset val="134"/>
      </rPr>
      <t>市（州）转报</t>
    </r>
    <r>
      <rPr>
        <b/>
        <sz val="9"/>
        <color rgb="FF0000FF"/>
        <rFont val="仿宋"/>
        <charset val="134"/>
      </rPr>
      <t>省级</t>
    </r>
    <r>
      <rPr>
        <b/>
        <sz val="9"/>
        <color rgb="FF000000"/>
        <rFont val="仿宋"/>
        <charset val="134"/>
      </rPr>
      <t>奖补资金</t>
    </r>
  </si>
  <si>
    <t>核定省级</t>
  </si>
  <si>
    <t>奖补资金</t>
  </si>
</sst>
</file>

<file path=xl/styles.xml><?xml version="1.0" encoding="utf-8"?>
<styleSheet xmlns="http://schemas.openxmlformats.org/spreadsheetml/2006/main">
  <numFmts count="12">
    <numFmt numFmtId="176" formatCode="#,##0_ "/>
    <numFmt numFmtId="177" formatCode="#,##0.0000_);[Red]\(#,##0.0000\)"/>
    <numFmt numFmtId="44" formatCode="_ &quot;￥&quot;* #,##0.00_ ;_ &quot;￥&quot;* \-#,##0.00_ ;_ &quot;￥&quot;* &quot;-&quot;??_ ;_ @_ "/>
    <numFmt numFmtId="178" formatCode="#,##0.0000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.0%"/>
    <numFmt numFmtId="180" formatCode="0.00_);[Red]\(0.00\)"/>
    <numFmt numFmtId="41" formatCode="_ * #,##0_ ;_ * \-#,##0_ ;_ * &quot;-&quot;_ ;_ @_ "/>
    <numFmt numFmtId="181" formatCode="0.0000_ "/>
    <numFmt numFmtId="182" formatCode="#,##0.00000_ "/>
    <numFmt numFmtId="183" formatCode="#,##0.00_ "/>
  </numFmts>
  <fonts count="45">
    <font>
      <sz val="11"/>
      <color theme="1"/>
      <name val="宋体"/>
      <charset val="134"/>
      <scheme val="minor"/>
    </font>
    <font>
      <b/>
      <sz val="9"/>
      <color rgb="FF000000"/>
      <name val="仿宋"/>
      <charset val="134"/>
    </font>
    <font>
      <sz val="9"/>
      <color rgb="FF000000"/>
      <name val="Times New Roman"/>
      <charset val="134"/>
    </font>
    <font>
      <sz val="9"/>
      <color rgb="FF000000"/>
      <name val="方正仿宋_GB2312"/>
      <charset val="134"/>
    </font>
    <font>
      <b/>
      <sz val="9"/>
      <color rgb="FF000000"/>
      <name val="Times New Roman"/>
      <charset val="134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9"/>
      <color theme="1"/>
      <name val="黑体"/>
      <charset val="134"/>
    </font>
    <font>
      <sz val="9"/>
      <color theme="1"/>
      <name val="Times New Roman"/>
      <charset val="134"/>
    </font>
    <font>
      <sz val="9"/>
      <color theme="1"/>
      <name val="仿宋"/>
      <charset val="134"/>
    </font>
    <font>
      <b/>
      <sz val="9"/>
      <color theme="1"/>
      <name val="仿宋"/>
      <charset val="134"/>
    </font>
    <font>
      <b/>
      <sz val="9"/>
      <color theme="1"/>
      <name val="Times New Roman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方正仿宋_GB2312"/>
      <charset val="134"/>
    </font>
    <font>
      <b/>
      <sz val="14"/>
      <color theme="1"/>
      <name val="仿宋"/>
      <charset val="134"/>
    </font>
    <font>
      <sz val="8"/>
      <color theme="1"/>
      <name val="仿宋"/>
      <charset val="134"/>
    </font>
    <font>
      <b/>
      <sz val="9"/>
      <color rgb="FF000000"/>
      <name val="宋体"/>
      <charset val="134"/>
      <scheme val="minor"/>
    </font>
    <font>
      <sz val="8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9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9"/>
      <color rgb="FF0000FF"/>
      <name val="仿宋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3" fillId="0" borderId="0"/>
    <xf numFmtId="0" fontId="24" fillId="16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9" fillId="0" borderId="17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0" fillId="0" borderId="1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37" fillId="0" borderId="15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40" fillId="23" borderId="20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32" fillId="21" borderId="20" applyNumberFormat="false" applyAlignment="false" applyProtection="false">
      <alignment vertical="center"/>
    </xf>
    <xf numFmtId="0" fontId="34" fillId="23" borderId="21" applyNumberFormat="false" applyAlignment="false" applyProtection="false">
      <alignment vertical="center"/>
    </xf>
    <xf numFmtId="0" fontId="31" fillId="13" borderId="19" applyNumberFormat="false" applyAlignment="false" applyProtection="false">
      <alignment vertical="center"/>
    </xf>
    <xf numFmtId="0" fontId="28" fillId="0" borderId="16" applyNumberFormat="false" applyFill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0" fillId="8" borderId="14" applyNumberFormat="false" applyFon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</cellStyleXfs>
  <cellXfs count="116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4" fontId="2" fillId="0" borderId="4" xfId="0" applyNumberFormat="true" applyFont="true" applyBorder="true" applyAlignment="true">
      <alignment horizontal="right" vertical="center"/>
    </xf>
    <xf numFmtId="0" fontId="2" fillId="0" borderId="4" xfId="0" applyFont="true" applyBorder="true" applyAlignment="true">
      <alignment horizontal="right" vertical="center"/>
    </xf>
    <xf numFmtId="0" fontId="1" fillId="0" borderId="5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4" fontId="4" fillId="0" borderId="4" xfId="0" applyNumberFormat="true" applyFont="true" applyBorder="true" applyAlignment="true">
      <alignment horizontal="right" vertical="center"/>
    </xf>
    <xf numFmtId="0" fontId="4" fillId="0" borderId="4" xfId="0" applyFont="true" applyBorder="true" applyAlignment="true">
      <alignment horizontal="right" vertical="center"/>
    </xf>
    <xf numFmtId="10" fontId="2" fillId="0" borderId="4" xfId="0" applyNumberFormat="true" applyFont="true" applyBorder="true" applyAlignment="true">
      <alignment horizontal="right" vertical="center"/>
    </xf>
    <xf numFmtId="10" fontId="4" fillId="0" borderId="4" xfId="0" applyNumberFormat="true" applyFont="true" applyBorder="true" applyAlignment="true">
      <alignment horizontal="right" vertical="center"/>
    </xf>
    <xf numFmtId="0" fontId="5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6" fillId="0" borderId="0" xfId="0" applyFont="true" applyAlignment="true">
      <alignment vertical="center"/>
    </xf>
    <xf numFmtId="0" fontId="7" fillId="0" borderId="6" xfId="0" applyFont="true" applyFill="true" applyBorder="true" applyAlignment="true" applyProtection="true">
      <alignment horizontal="center" vertical="center" wrapText="true"/>
    </xf>
    <xf numFmtId="0" fontId="8" fillId="0" borderId="6" xfId="0" applyFont="true" applyFill="true" applyBorder="true" applyAlignment="true" applyProtection="true">
      <alignment horizontal="center" vertical="center"/>
      <protection locked="false"/>
    </xf>
    <xf numFmtId="0" fontId="9" fillId="0" borderId="6" xfId="0" applyFont="true" applyFill="true" applyBorder="true" applyAlignment="true" applyProtection="true">
      <alignment horizontal="center" vertical="center"/>
      <protection locked="false"/>
    </xf>
    <xf numFmtId="0" fontId="9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6" xfId="0" applyFont="true" applyFill="true" applyBorder="true" applyAlignment="true" applyProtection="true">
      <alignment vertical="center" wrapText="true"/>
      <protection locked="false"/>
    </xf>
    <xf numFmtId="0" fontId="9" fillId="0" borderId="6" xfId="0" applyFont="true" applyFill="true" applyBorder="true" applyAlignment="true" applyProtection="true">
      <alignment vertical="center" wrapText="true"/>
    </xf>
    <xf numFmtId="0" fontId="6" fillId="0" borderId="0" xfId="0" applyFont="true" applyAlignment="true">
      <alignment horizontal="right" vertical="center"/>
    </xf>
    <xf numFmtId="0" fontId="7" fillId="0" borderId="7" xfId="0" applyFont="true" applyFill="true" applyBorder="true" applyAlignment="true" applyProtection="true">
      <alignment horizontal="center" vertical="center" wrapText="true"/>
      <protection locked="false"/>
    </xf>
    <xf numFmtId="181" fontId="8" fillId="0" borderId="6" xfId="0" applyNumberFormat="true" applyFont="true" applyFill="true" applyBorder="true" applyAlignment="true" applyProtection="true">
      <alignment horizontal="center" vertical="center"/>
      <protection locked="false"/>
    </xf>
    <xf numFmtId="0" fontId="10" fillId="0" borderId="6" xfId="0" applyFont="true" applyFill="true" applyBorder="true" applyAlignment="true" applyProtection="true">
      <alignment horizontal="center" vertical="center"/>
      <protection locked="false"/>
    </xf>
    <xf numFmtId="0" fontId="10" fillId="0" borderId="6" xfId="0" applyFont="true" applyFill="true" applyBorder="true" applyAlignment="true" applyProtection="true">
      <alignment horizontal="center" vertical="center"/>
    </xf>
    <xf numFmtId="178" fontId="11" fillId="0" borderId="6" xfId="0" applyNumberFormat="true" applyFont="true" applyFill="true" applyBorder="true" applyAlignment="true" applyProtection="true">
      <alignment horizontal="center" vertical="center"/>
      <protection locked="false"/>
    </xf>
    <xf numFmtId="0" fontId="12" fillId="0" borderId="0" xfId="0" applyFont="true" applyFill="true">
      <alignment vertical="center"/>
    </xf>
    <xf numFmtId="0" fontId="12" fillId="0" borderId="0" xfId="0" applyFont="true" applyFill="true" applyAlignment="true">
      <alignment horizontal="center" vertical="center"/>
    </xf>
    <xf numFmtId="180" fontId="12" fillId="0" borderId="0" xfId="0" applyNumberFormat="true" applyFont="true" applyFill="true">
      <alignment vertical="center"/>
    </xf>
    <xf numFmtId="0" fontId="13" fillId="0" borderId="0" xfId="0" applyFont="true" applyFill="true" applyAlignment="true">
      <alignment vertical="center" wrapText="true"/>
    </xf>
    <xf numFmtId="0" fontId="9" fillId="0" borderId="0" xfId="0" applyFont="true" applyFill="true" applyAlignment="true">
      <alignment horizontal="left" vertical="center"/>
    </xf>
    <xf numFmtId="0" fontId="14" fillId="0" borderId="0" xfId="0" applyFont="true" applyFill="true">
      <alignment vertical="center"/>
    </xf>
    <xf numFmtId="0" fontId="15" fillId="0" borderId="0" xfId="0" applyFont="true" applyFill="true" applyAlignment="true">
      <alignment horizontal="center" vertical="center"/>
    </xf>
    <xf numFmtId="0" fontId="14" fillId="0" borderId="0" xfId="0" applyFont="true" applyFill="true" applyAlignment="true">
      <alignment horizontal="center" vertical="center"/>
    </xf>
    <xf numFmtId="0" fontId="10" fillId="0" borderId="6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/>
    </xf>
    <xf numFmtId="0" fontId="9" fillId="0" borderId="6" xfId="0" applyFont="true" applyFill="true" applyBorder="true">
      <alignment vertical="center"/>
    </xf>
    <xf numFmtId="0" fontId="9" fillId="0" borderId="6" xfId="0" applyFont="true" applyFill="true" applyBorder="true" applyAlignment="true">
      <alignment horizontal="center" vertical="center"/>
    </xf>
    <xf numFmtId="0" fontId="9" fillId="0" borderId="6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vertical="center" wrapText="true"/>
    </xf>
    <xf numFmtId="178" fontId="1" fillId="0" borderId="6" xfId="0" applyNumberFormat="true" applyFont="true" applyFill="true" applyBorder="true" applyAlignment="true">
      <alignment horizontal="center" vertical="center" wrapText="true"/>
    </xf>
    <xf numFmtId="1" fontId="8" fillId="0" borderId="6" xfId="0" applyNumberFormat="true" applyFont="true" applyFill="true" applyBorder="true" applyAlignment="true">
      <alignment horizontal="center" vertical="center"/>
    </xf>
    <xf numFmtId="178" fontId="8" fillId="0" borderId="6" xfId="0" applyNumberFormat="true" applyFont="true" applyFill="true" applyBorder="true">
      <alignment vertical="center"/>
    </xf>
    <xf numFmtId="179" fontId="8" fillId="0" borderId="6" xfId="0" applyNumberFormat="true" applyFont="true" applyFill="true" applyBorder="true" applyAlignment="true">
      <alignment horizontal="center" vertical="center"/>
    </xf>
    <xf numFmtId="178" fontId="8" fillId="0" borderId="8" xfId="0" applyNumberFormat="true" applyFont="true" applyFill="true" applyBorder="true">
      <alignment vertical="center"/>
    </xf>
    <xf numFmtId="180" fontId="15" fillId="0" borderId="0" xfId="0" applyNumberFormat="true" applyFont="true" applyFill="true" applyAlignment="true">
      <alignment horizontal="center" vertical="center"/>
    </xf>
    <xf numFmtId="180" fontId="14" fillId="0" borderId="0" xfId="0" applyNumberFormat="true" applyFont="true" applyFill="true">
      <alignment vertical="center"/>
    </xf>
    <xf numFmtId="180" fontId="10" fillId="0" borderId="6" xfId="0" applyNumberFormat="true" applyFont="true" applyFill="true" applyBorder="true" applyAlignment="true">
      <alignment horizontal="center" vertical="center" wrapText="true"/>
    </xf>
    <xf numFmtId="177" fontId="8" fillId="0" borderId="6" xfId="0" applyNumberFormat="true" applyFont="true" applyFill="true" applyBorder="true">
      <alignment vertical="center"/>
    </xf>
    <xf numFmtId="181" fontId="8" fillId="0" borderId="6" xfId="0" applyNumberFormat="true" applyFont="true" applyFill="true" applyBorder="true">
      <alignment vertical="center"/>
    </xf>
    <xf numFmtId="0" fontId="15" fillId="0" borderId="0" xfId="0" applyFont="true" applyFill="true" applyAlignment="true">
      <alignment horizontal="center" vertical="center" wrapText="true"/>
    </xf>
    <xf numFmtId="0" fontId="10" fillId="0" borderId="0" xfId="0" applyFont="true" applyFill="true" applyAlignment="true">
      <alignment horizontal="right" vertical="center" wrapText="true"/>
    </xf>
    <xf numFmtId="0" fontId="16" fillId="0" borderId="6" xfId="0" applyFont="true" applyFill="true" applyBorder="true" applyAlignment="true">
      <alignment vertical="center" wrapText="true"/>
    </xf>
    <xf numFmtId="178" fontId="8" fillId="0" borderId="6" xfId="0" applyNumberFormat="true" applyFont="true" applyFill="true" applyBorder="true" applyAlignment="true">
      <alignment horizontal="right" vertical="center"/>
    </xf>
    <xf numFmtId="178" fontId="8" fillId="0" borderId="9" xfId="0" applyNumberFormat="true" applyFont="true" applyFill="true" applyBorder="true">
      <alignment vertical="center"/>
    </xf>
    <xf numFmtId="0" fontId="2" fillId="0" borderId="6" xfId="0" applyFont="true" applyFill="true" applyBorder="true" applyAlignment="true">
      <alignment horizontal="center" vertical="center"/>
    </xf>
    <xf numFmtId="0" fontId="8" fillId="0" borderId="9" xfId="0" applyFont="true" applyFill="true" applyBorder="true" applyAlignment="true">
      <alignment horizontal="center" vertical="center"/>
    </xf>
    <xf numFmtId="0" fontId="9" fillId="0" borderId="10" xfId="0" applyFont="true" applyFill="true" applyBorder="true">
      <alignment vertical="center"/>
    </xf>
    <xf numFmtId="0" fontId="9" fillId="0" borderId="10" xfId="0" applyFont="true" applyFill="true" applyBorder="true" applyAlignment="true">
      <alignment horizontal="center" vertical="center"/>
    </xf>
    <xf numFmtId="0" fontId="9" fillId="0" borderId="10" xfId="0" applyFont="true" applyFill="true" applyBorder="true" applyAlignment="true">
      <alignment horizontal="center" vertical="center" wrapText="true"/>
    </xf>
    <xf numFmtId="0" fontId="10" fillId="0" borderId="10" xfId="0" applyFont="true" applyFill="true" applyBorder="true" applyAlignment="true">
      <alignment horizontal="center" vertical="center"/>
    </xf>
    <xf numFmtId="0" fontId="10" fillId="0" borderId="11" xfId="0" applyFont="true" applyFill="true" applyBorder="true" applyAlignment="true">
      <alignment horizontal="center" vertical="center"/>
    </xf>
    <xf numFmtId="0" fontId="10" fillId="0" borderId="12" xfId="0" applyFont="true" applyFill="true" applyBorder="true" applyAlignment="true">
      <alignment horizontal="center" vertical="center"/>
    </xf>
    <xf numFmtId="182" fontId="8" fillId="0" borderId="6" xfId="0" applyNumberFormat="true" applyFont="true" applyFill="true" applyBorder="true">
      <alignment vertical="center"/>
    </xf>
    <xf numFmtId="178" fontId="8" fillId="0" borderId="6" xfId="0" applyNumberFormat="true" applyFont="true" applyFill="true" applyBorder="true" applyAlignment="true">
      <alignment vertical="center"/>
    </xf>
    <xf numFmtId="178" fontId="8" fillId="0" borderId="12" xfId="0" applyNumberFormat="true" applyFont="true" applyFill="true" applyBorder="true" applyAlignment="true">
      <alignment vertical="center"/>
    </xf>
    <xf numFmtId="0" fontId="11" fillId="0" borderId="6" xfId="0" applyFont="true" applyFill="true" applyBorder="true" applyAlignment="true">
      <alignment horizontal="center" vertical="center"/>
    </xf>
    <xf numFmtId="178" fontId="11" fillId="0" borderId="6" xfId="0" applyNumberFormat="true" applyFont="true" applyFill="true" applyBorder="true">
      <alignment vertical="center"/>
    </xf>
    <xf numFmtId="179" fontId="11" fillId="0" borderId="6" xfId="0" applyNumberFormat="true" applyFont="true" applyFill="true" applyBorder="true" applyAlignment="true">
      <alignment horizontal="center" vertical="center"/>
    </xf>
    <xf numFmtId="177" fontId="2" fillId="0" borderId="6" xfId="0" applyNumberFormat="true" applyFont="true" applyFill="true" applyBorder="true" applyAlignment="true">
      <alignment horizontal="right" vertical="center"/>
    </xf>
    <xf numFmtId="177" fontId="11" fillId="0" borderId="6" xfId="0" applyNumberFormat="true" applyFont="true" applyFill="true" applyBorder="true">
      <alignment vertical="center"/>
    </xf>
    <xf numFmtId="181" fontId="11" fillId="0" borderId="6" xfId="0" applyNumberFormat="true" applyFont="true" applyFill="true" applyBorder="true">
      <alignment vertical="center"/>
    </xf>
    <xf numFmtId="183" fontId="17" fillId="0" borderId="0" xfId="0" applyNumberFormat="true" applyFont="true" applyFill="true" applyAlignment="true">
      <alignment horizontal="center" vertical="center"/>
    </xf>
    <xf numFmtId="0" fontId="16" fillId="0" borderId="10" xfId="0" applyFont="true" applyFill="true" applyBorder="true" applyAlignment="true">
      <alignment vertical="center" wrapText="true"/>
    </xf>
    <xf numFmtId="181" fontId="11" fillId="0" borderId="10" xfId="0" applyNumberFormat="true" applyFont="true" applyFill="true" applyBorder="true">
      <alignment vertical="center"/>
    </xf>
    <xf numFmtId="0" fontId="18" fillId="0" borderId="13" xfId="0" applyFont="true" applyFill="true" applyBorder="true" applyAlignment="true">
      <alignment vertical="center" wrapText="true"/>
    </xf>
    <xf numFmtId="0" fontId="19" fillId="0" borderId="0" xfId="0" applyFont="true" applyFill="true">
      <alignment vertical="center"/>
    </xf>
    <xf numFmtId="0" fontId="14" fillId="0" borderId="0" xfId="0" applyFont="true" applyFill="true" applyAlignment="true">
      <alignment horizontal="left" vertical="center"/>
    </xf>
    <xf numFmtId="0" fontId="1" fillId="0" borderId="9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vertical="center" wrapText="true"/>
    </xf>
    <xf numFmtId="0" fontId="3" fillId="0" borderId="6" xfId="0" applyFont="true" applyFill="true" applyBorder="true" applyAlignment="true">
      <alignment horizontal="center" vertical="center"/>
    </xf>
    <xf numFmtId="178" fontId="8" fillId="0" borderId="6" xfId="0" applyNumberFormat="true" applyFont="true" applyFill="true" applyBorder="true" applyAlignment="true">
      <alignment horizontal="center" vertical="center"/>
    </xf>
    <xf numFmtId="0" fontId="10" fillId="0" borderId="6" xfId="0" applyFont="true" applyFill="true" applyBorder="true" applyAlignment="true">
      <alignment horizontal="center" vertical="center"/>
    </xf>
    <xf numFmtId="178" fontId="11" fillId="0" borderId="6" xfId="0" applyNumberFormat="true" applyFont="true" applyFill="true" applyBorder="true" applyAlignment="true">
      <alignment horizontal="center" vertical="center"/>
    </xf>
    <xf numFmtId="0" fontId="10" fillId="0" borderId="6" xfId="0" applyFont="true" applyFill="true" applyBorder="true" applyAlignment="true">
      <alignment vertical="center"/>
    </xf>
    <xf numFmtId="0" fontId="10" fillId="0" borderId="9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vertical="center" wrapText="true"/>
    </xf>
    <xf numFmtId="0" fontId="10" fillId="0" borderId="8" xfId="0" applyFont="true" applyFill="true" applyBorder="true" applyAlignment="true">
      <alignment vertical="center" wrapText="true"/>
    </xf>
    <xf numFmtId="0" fontId="1" fillId="0" borderId="6" xfId="0" applyFont="true" applyFill="true" applyBorder="true" applyAlignment="true">
      <alignment vertical="center" wrapText="true"/>
    </xf>
    <xf numFmtId="10" fontId="8" fillId="0" borderId="6" xfId="0" applyNumberFormat="true" applyFont="true" applyFill="true" applyBorder="true" applyAlignment="true">
      <alignment horizontal="center" vertical="center"/>
    </xf>
    <xf numFmtId="10" fontId="11" fillId="0" borderId="6" xfId="0" applyNumberFormat="true" applyFont="true" applyFill="true" applyBorder="true" applyAlignment="true">
      <alignment horizontal="center" vertical="center"/>
    </xf>
    <xf numFmtId="0" fontId="10" fillId="0" borderId="10" xfId="0" applyFont="true" applyFill="true" applyBorder="true" applyAlignment="true">
      <alignment horizontal="center" vertical="center" wrapText="true"/>
    </xf>
    <xf numFmtId="0" fontId="10" fillId="0" borderId="11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right" vertical="center"/>
    </xf>
    <xf numFmtId="0" fontId="10" fillId="0" borderId="12" xfId="0" applyFont="true" applyFill="true" applyBorder="true" applyAlignment="true">
      <alignment horizontal="center" vertical="center" wrapText="true"/>
    </xf>
    <xf numFmtId="10" fontId="12" fillId="0" borderId="0" xfId="0" applyNumberFormat="true" applyFont="true" applyFill="true">
      <alignment vertical="center"/>
    </xf>
    <xf numFmtId="0" fontId="9" fillId="0" borderId="0" xfId="0" applyFont="true" applyFill="true" applyAlignment="true">
      <alignment vertical="center" wrapText="true"/>
    </xf>
    <xf numFmtId="10" fontId="8" fillId="0" borderId="0" xfId="0" applyNumberFormat="true" applyFont="true" applyFill="true" applyAlignment="true">
      <alignment horizontal="center" vertical="center"/>
    </xf>
    <xf numFmtId="0" fontId="10" fillId="0" borderId="0" xfId="0" applyFont="true" applyFill="true" applyAlignment="true">
      <alignment vertical="center"/>
    </xf>
    <xf numFmtId="0" fontId="20" fillId="0" borderId="0" xfId="0" applyFont="true" applyFill="true" applyAlignment="true">
      <alignment horizontal="center" vertical="center"/>
    </xf>
    <xf numFmtId="0" fontId="21" fillId="0" borderId="6" xfId="0" applyFont="true" applyFill="true" applyBorder="true" applyAlignment="true">
      <alignment horizontal="center" vertical="center"/>
    </xf>
    <xf numFmtId="180" fontId="10" fillId="0" borderId="6" xfId="0" applyNumberFormat="true" applyFont="true" applyFill="true" applyBorder="true" applyAlignment="true">
      <alignment vertical="center" wrapText="true"/>
    </xf>
    <xf numFmtId="0" fontId="12" fillId="0" borderId="6" xfId="0" applyFont="true" applyFill="true" applyBorder="true">
      <alignment vertical="center"/>
    </xf>
    <xf numFmtId="0" fontId="13" fillId="0" borderId="6" xfId="0" applyFont="true" applyFill="true" applyBorder="true">
      <alignment vertical="center"/>
    </xf>
    <xf numFmtId="176" fontId="8" fillId="0" borderId="6" xfId="0" applyNumberFormat="true" applyFont="true" applyFill="true" applyBorder="true" applyAlignment="true">
      <alignment horizontal="center" vertical="center"/>
    </xf>
    <xf numFmtId="0" fontId="13" fillId="0" borderId="6" xfId="0" applyFont="true" applyFill="true" applyBorder="true" applyAlignment="true">
      <alignment horizontal="center" vertical="center"/>
    </xf>
    <xf numFmtId="178" fontId="11" fillId="0" borderId="10" xfId="0" applyNumberFormat="true" applyFont="true" applyFill="true" applyBorder="true" applyAlignment="true">
      <alignment horizontal="center" vertical="center"/>
    </xf>
    <xf numFmtId="178" fontId="11" fillId="0" borderId="12" xfId="0" applyNumberFormat="true" applyFont="true" applyFill="true" applyBorder="true" applyAlignment="true">
      <alignment horizontal="center" vertical="center"/>
    </xf>
    <xf numFmtId="0" fontId="8" fillId="0" borderId="6" xfId="0" applyFont="true" applyFill="true" applyBorder="true">
      <alignment vertical="center"/>
    </xf>
    <xf numFmtId="0" fontId="11" fillId="0" borderId="6" xfId="0" applyFont="true" applyFill="true" applyBorder="true">
      <alignment vertical="center"/>
    </xf>
  </cellXfs>
  <cellStyles count="50">
    <cellStyle name="常规" xfId="0" builtinId="0"/>
    <cellStyle name="常规 10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H9" sqref="H9"/>
    </sheetView>
  </sheetViews>
  <sheetFormatPr defaultColWidth="8.56666666666667" defaultRowHeight="11.25"/>
  <cols>
    <col min="1" max="1" width="7.225" style="31" customWidth="true"/>
    <col min="2" max="2" width="9.225" style="31" customWidth="true"/>
    <col min="3" max="3" width="8.56666666666667" style="32" customWidth="true"/>
    <col min="4" max="4" width="8.56666666666667" style="31" hidden="true" customWidth="true"/>
    <col min="5" max="5" width="21" style="31" customWidth="true"/>
    <col min="6" max="6" width="13.3333333333333" style="31" customWidth="true"/>
    <col min="7" max="8" width="17" style="31" customWidth="true"/>
    <col min="9" max="9" width="8.33333333333333" style="31" hidden="true" customWidth="true"/>
    <col min="10" max="16384" width="8.56666666666667" style="31"/>
  </cols>
  <sheetData>
    <row r="1" s="31" customFormat="true" ht="12" spans="1:9">
      <c r="A1" s="35" t="s">
        <v>0</v>
      </c>
      <c r="B1" s="36"/>
      <c r="C1" s="38"/>
      <c r="D1" s="36" t="e">
        <f ca="1">SUBTOTAL(9,D7:D175)</f>
        <v>#REF!</v>
      </c>
      <c r="E1" s="38"/>
      <c r="F1" s="38"/>
      <c r="G1" s="38"/>
      <c r="H1" s="38"/>
      <c r="I1" s="38"/>
    </row>
    <row r="2" s="31" customFormat="true" ht="18.75" spans="1:9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="31" customFormat="true" ht="12" spans="1:9">
      <c r="A3" s="83"/>
      <c r="B3" s="36"/>
      <c r="C3" s="38"/>
      <c r="D3" s="36"/>
      <c r="E3" s="38"/>
      <c r="F3" s="38"/>
      <c r="G3" s="38"/>
      <c r="H3" s="57" t="s">
        <v>2</v>
      </c>
      <c r="I3" s="38"/>
    </row>
    <row r="4" s="31" customFormat="true" ht="33" customHeight="true" spans="1:9">
      <c r="A4" s="39" t="s">
        <v>3</v>
      </c>
      <c r="B4" s="39" t="s">
        <v>4</v>
      </c>
      <c r="C4" s="39" t="s">
        <v>5</v>
      </c>
      <c r="D4" s="40" t="s">
        <v>6</v>
      </c>
      <c r="E4" s="40" t="s">
        <v>7</v>
      </c>
      <c r="F4" s="40" t="s">
        <v>8</v>
      </c>
      <c r="G4" s="39" t="s">
        <v>9</v>
      </c>
      <c r="H4" s="46" t="s">
        <v>10</v>
      </c>
      <c r="I4" s="46" t="s">
        <v>11</v>
      </c>
    </row>
    <row r="5" s="31" customFormat="true" ht="20" customHeight="true" spans="1:9">
      <c r="A5" s="41">
        <v>1</v>
      </c>
      <c r="B5" s="86" t="s">
        <v>12</v>
      </c>
      <c r="C5" s="41">
        <v>99</v>
      </c>
      <c r="D5" s="114" t="e">
        <f ca="1">SUMIF(#REF!,$B$5,#REF!)</f>
        <v>#REF!</v>
      </c>
      <c r="E5" s="48" t="e">
        <f ca="1">SUMIF(#REF!,$B$5,#REF!)</f>
        <v>#REF!</v>
      </c>
      <c r="F5" s="49">
        <v>0.005</v>
      </c>
      <c r="G5" s="48" t="e">
        <f ca="1">SUMIF(#REF!,$B$5,#REF!)</f>
        <v>#REF!</v>
      </c>
      <c r="H5" s="48" t="e">
        <f ca="1">SUMIF(#REF!,$B$5,#REF!)</f>
        <v>#REF!</v>
      </c>
      <c r="I5" s="114" t="e">
        <f ca="1">SUMIF(#REF!,$B$5,#REF!)</f>
        <v>#REF!</v>
      </c>
    </row>
    <row r="6" ht="20" customHeight="true" spans="1:9">
      <c r="A6" s="41">
        <v>2</v>
      </c>
      <c r="B6" s="86" t="s">
        <v>13</v>
      </c>
      <c r="C6" s="41">
        <v>8</v>
      </c>
      <c r="D6" s="114" t="e">
        <f ca="1">SUMIF(#REF!,$B$6,#REF!)</f>
        <v>#REF!</v>
      </c>
      <c r="E6" s="48" t="e">
        <f ca="1">SUMIF(#REF!,$B$6,#REF!)</f>
        <v>#REF!</v>
      </c>
      <c r="F6" s="49">
        <v>0.005</v>
      </c>
      <c r="G6" s="48" t="e">
        <f ca="1">SUMIF(#REF!,$B$6,#REF!)</f>
        <v>#REF!</v>
      </c>
      <c r="H6" s="48" t="e">
        <f ca="1">SUMIF(#REF!,$B$6,#REF!)</f>
        <v>#REF!</v>
      </c>
      <c r="I6" s="114" t="e">
        <f ca="1">SUMIF(#REF!,$B$6,#REF!)</f>
        <v>#REF!</v>
      </c>
    </row>
    <row r="7" ht="20" customHeight="true" spans="1:9">
      <c r="A7" s="41">
        <v>3</v>
      </c>
      <c r="B7" s="86" t="s">
        <v>14</v>
      </c>
      <c r="C7" s="41">
        <v>2</v>
      </c>
      <c r="D7" s="114" t="e">
        <f ca="1">SUMIF(#REF!,$B$7,#REF!)</f>
        <v>#REF!</v>
      </c>
      <c r="E7" s="48" t="e">
        <f ca="1">SUMIF(#REF!,$B$7,#REF!)</f>
        <v>#REF!</v>
      </c>
      <c r="F7" s="49">
        <v>0.005</v>
      </c>
      <c r="G7" s="48" t="e">
        <f ca="1">SUMIF(#REF!,$B$7,#REF!)</f>
        <v>#REF!</v>
      </c>
      <c r="H7" s="48" t="e">
        <f ca="1">SUMIF(#REF!,$B$7,#REF!)</f>
        <v>#REF!</v>
      </c>
      <c r="I7" s="114" t="e">
        <f ca="1">SUMIF(#REF!,$B$7,#REF!)</f>
        <v>#REF!</v>
      </c>
    </row>
    <row r="8" ht="20" customHeight="true" spans="1:9">
      <c r="A8" s="41">
        <v>4</v>
      </c>
      <c r="B8" s="86" t="s">
        <v>15</v>
      </c>
      <c r="C8" s="41">
        <v>5</v>
      </c>
      <c r="D8" s="114" t="e">
        <f ca="1">SUMIF(#REF!,$B$8,#REF!)</f>
        <v>#REF!</v>
      </c>
      <c r="E8" s="48" t="e">
        <f ca="1">SUMIF(#REF!,$B$8,#REF!)</f>
        <v>#REF!</v>
      </c>
      <c r="F8" s="49">
        <v>0.005</v>
      </c>
      <c r="G8" s="48" t="e">
        <f ca="1">SUMIF(#REF!,$B$8,#REF!)</f>
        <v>#REF!</v>
      </c>
      <c r="H8" s="48" t="e">
        <f ca="1">SUMIF(#REF!,$B$8,#REF!)</f>
        <v>#REF!</v>
      </c>
      <c r="I8" s="114" t="e">
        <f ca="1">SUMIF(#REF!,$B$8,#REF!)</f>
        <v>#REF!</v>
      </c>
    </row>
    <row r="9" ht="20" customHeight="true" spans="1:9">
      <c r="A9" s="41">
        <v>5</v>
      </c>
      <c r="B9" s="86" t="s">
        <v>16</v>
      </c>
      <c r="C9" s="41">
        <v>7</v>
      </c>
      <c r="D9" s="114" t="e">
        <f ca="1">SUMIF(#REF!,$B$9,#REF!)</f>
        <v>#REF!</v>
      </c>
      <c r="E9" s="48" t="e">
        <f ca="1">SUMIF(#REF!,$B$9,#REF!)</f>
        <v>#REF!</v>
      </c>
      <c r="F9" s="49">
        <v>0.005</v>
      </c>
      <c r="G9" s="48" t="e">
        <f ca="1">SUMIF(#REF!,$B$9,#REF!)</f>
        <v>#REF!</v>
      </c>
      <c r="H9" s="48" t="e">
        <f ca="1">SUMIF(#REF!,$B$9,#REF!)</f>
        <v>#REF!</v>
      </c>
      <c r="I9" s="114" t="e">
        <f ca="1">SUMIF(#REF!,$B$9,#REF!)</f>
        <v>#REF!</v>
      </c>
    </row>
    <row r="10" ht="20" customHeight="true" spans="1:9">
      <c r="A10" s="41">
        <v>6</v>
      </c>
      <c r="B10" s="86" t="s">
        <v>17</v>
      </c>
      <c r="C10" s="41">
        <v>2</v>
      </c>
      <c r="D10" s="114" t="e">
        <f ca="1">SUMIF(#REF!,$B$10,#REF!)</f>
        <v>#REF!</v>
      </c>
      <c r="E10" s="48" t="e">
        <f ca="1">SUMIF(#REF!,$B$10,#REF!)</f>
        <v>#REF!</v>
      </c>
      <c r="F10" s="49">
        <v>0.005</v>
      </c>
      <c r="G10" s="48" t="e">
        <f ca="1">SUMIF(#REF!,$B$10,#REF!)</f>
        <v>#REF!</v>
      </c>
      <c r="H10" s="48" t="e">
        <f ca="1">SUMIF(#REF!,$B$10,#REF!)</f>
        <v>#REF!</v>
      </c>
      <c r="I10" s="114" t="e">
        <f ca="1">SUMIF(#REF!,$B$10,#REF!)</f>
        <v>#REF!</v>
      </c>
    </row>
    <row r="11" ht="20" customHeight="true" spans="1:9">
      <c r="A11" s="41">
        <v>7</v>
      </c>
      <c r="B11" s="86" t="s">
        <v>18</v>
      </c>
      <c r="C11" s="41">
        <v>2</v>
      </c>
      <c r="D11" s="114" t="e">
        <f ca="1">SUMIF(#REF!,$B$11,#REF!)</f>
        <v>#REF!</v>
      </c>
      <c r="E11" s="48" t="e">
        <f ca="1">SUMIF(#REF!,$B$11,#REF!)</f>
        <v>#REF!</v>
      </c>
      <c r="F11" s="49">
        <v>0.005</v>
      </c>
      <c r="G11" s="48" t="e">
        <f ca="1">SUMIF(#REF!,$B$11,#REF!)</f>
        <v>#REF!</v>
      </c>
      <c r="H11" s="48" t="e">
        <f ca="1">SUMIF(#REF!,$B$11,#REF!)</f>
        <v>#REF!</v>
      </c>
      <c r="I11" s="114" t="e">
        <f ca="1">SUMIF(#REF!,$B$11,#REF!)</f>
        <v>#REF!</v>
      </c>
    </row>
    <row r="12" ht="20" customHeight="true" spans="1:9">
      <c r="A12" s="41">
        <v>8</v>
      </c>
      <c r="B12" s="86" t="s">
        <v>19</v>
      </c>
      <c r="C12" s="41">
        <v>2</v>
      </c>
      <c r="D12" s="114" t="e">
        <f ca="1">SUMIF(#REF!,$B$12,#REF!)</f>
        <v>#REF!</v>
      </c>
      <c r="E12" s="48" t="e">
        <f ca="1">SUMIF(#REF!,$B$12,#REF!)</f>
        <v>#REF!</v>
      </c>
      <c r="F12" s="49">
        <v>0.005</v>
      </c>
      <c r="G12" s="48" t="e">
        <f ca="1">SUMIF(#REF!,$B$12,#REF!)</f>
        <v>#REF!</v>
      </c>
      <c r="H12" s="48" t="e">
        <f ca="1">SUMIF(#REF!,$B$12,#REF!)</f>
        <v>#REF!</v>
      </c>
      <c r="I12" s="114" t="e">
        <f ca="1">SUMIF(#REF!,$B$12,#REF!)</f>
        <v>#REF!</v>
      </c>
    </row>
    <row r="13" ht="20" customHeight="true" spans="1:9">
      <c r="A13" s="41">
        <v>9</v>
      </c>
      <c r="B13" s="86" t="s">
        <v>20</v>
      </c>
      <c r="C13" s="41">
        <v>2</v>
      </c>
      <c r="D13" s="114" t="e">
        <f ca="1">SUMIF(#REF!,$B$13,#REF!)</f>
        <v>#REF!</v>
      </c>
      <c r="E13" s="48" t="e">
        <f ca="1">SUMIF(#REF!,$B$13,#REF!)</f>
        <v>#REF!</v>
      </c>
      <c r="F13" s="49">
        <v>0.005</v>
      </c>
      <c r="G13" s="48" t="e">
        <f ca="1">SUMIF(#REF!,$B$13,#REF!)</f>
        <v>#REF!</v>
      </c>
      <c r="H13" s="48" t="e">
        <f ca="1">SUMIF(#REF!,$B$13,#REF!)</f>
        <v>#REF!</v>
      </c>
      <c r="I13" s="114" t="e">
        <f ca="1">SUMIF(#REF!,$B$13,#REF!)</f>
        <v>#REF!</v>
      </c>
    </row>
    <row r="14" ht="20" customHeight="true" spans="1:9">
      <c r="A14" s="41">
        <v>10</v>
      </c>
      <c r="B14" s="86" t="s">
        <v>21</v>
      </c>
      <c r="C14" s="41">
        <v>12</v>
      </c>
      <c r="D14" s="114" t="e">
        <f ca="1">SUMIF(#REF!,$B$14,#REF!)</f>
        <v>#REF!</v>
      </c>
      <c r="E14" s="48" t="e">
        <f ca="1">SUMIF(#REF!,$B$14,#REF!)</f>
        <v>#REF!</v>
      </c>
      <c r="F14" s="49">
        <v>0.005</v>
      </c>
      <c r="G14" s="48" t="e">
        <f ca="1">SUMIF(#REF!,$B$14,#REF!)</f>
        <v>#REF!</v>
      </c>
      <c r="H14" s="48" t="e">
        <f ca="1">SUMIF(#REF!,$B$14,#REF!)</f>
        <v>#REF!</v>
      </c>
      <c r="I14" s="114" t="e">
        <f ca="1">SUMIF(#REF!,$B$14,#REF!)</f>
        <v>#REF!</v>
      </c>
    </row>
    <row r="15" ht="20" customHeight="true" spans="1:9">
      <c r="A15" s="41">
        <v>11</v>
      </c>
      <c r="B15" s="86" t="s">
        <v>22</v>
      </c>
      <c r="C15" s="41">
        <v>3</v>
      </c>
      <c r="D15" s="114" t="e">
        <f ca="1">SUMIF(#REF!,$B$15,#REF!)</f>
        <v>#REF!</v>
      </c>
      <c r="E15" s="48" t="e">
        <f ca="1">SUMIF(#REF!,$B$15,#REF!)</f>
        <v>#REF!</v>
      </c>
      <c r="F15" s="49">
        <v>0.005</v>
      </c>
      <c r="G15" s="48" t="e">
        <f ca="1">SUMIF(#REF!,$B$15,#REF!)</f>
        <v>#REF!</v>
      </c>
      <c r="H15" s="48" t="e">
        <f ca="1">SUMIF(#REF!,$B$15,#REF!)</f>
        <v>#REF!</v>
      </c>
      <c r="I15" s="114" t="e">
        <f ca="1">SUMIF(#REF!,$B$15,#REF!)</f>
        <v>#REF!</v>
      </c>
    </row>
    <row r="16" ht="20" customHeight="true" spans="1:9">
      <c r="A16" s="41">
        <v>12</v>
      </c>
      <c r="B16" s="86" t="s">
        <v>23</v>
      </c>
      <c r="C16" s="41">
        <v>2</v>
      </c>
      <c r="D16" s="114" t="e">
        <f ca="1">SUMIF(#REF!,$B$16,#REF!)</f>
        <v>#REF!</v>
      </c>
      <c r="E16" s="48" t="e">
        <f ca="1">SUMIF(#REF!,$B$16,#REF!)</f>
        <v>#REF!</v>
      </c>
      <c r="F16" s="49">
        <v>0.005</v>
      </c>
      <c r="G16" s="48" t="e">
        <f ca="1">SUMIF(#REF!,$B$16,#REF!)</f>
        <v>#REF!</v>
      </c>
      <c r="H16" s="48" t="e">
        <f ca="1">SUMIF(#REF!,$B$16,#REF!)</f>
        <v>#REF!</v>
      </c>
      <c r="I16" s="114" t="e">
        <f ca="1">SUMIF(#REF!,$B$16,#REF!)</f>
        <v>#REF!</v>
      </c>
    </row>
    <row r="17" ht="20" customHeight="true" spans="1:9">
      <c r="A17" s="41">
        <v>13</v>
      </c>
      <c r="B17" s="86" t="s">
        <v>24</v>
      </c>
      <c r="C17" s="41">
        <v>10</v>
      </c>
      <c r="D17" s="114" t="e">
        <f ca="1">SUMIF(#REF!,$B$17,#REF!)</f>
        <v>#REF!</v>
      </c>
      <c r="E17" s="48" t="e">
        <f ca="1">SUMIF(#REF!,$B$17,#REF!)</f>
        <v>#REF!</v>
      </c>
      <c r="F17" s="49">
        <v>0.005</v>
      </c>
      <c r="G17" s="48" t="e">
        <f ca="1">SUMIF(#REF!,$B$17,#REF!)</f>
        <v>#REF!</v>
      </c>
      <c r="H17" s="48" t="e">
        <f ca="1">SUMIF(#REF!,$B$17,#REF!)</f>
        <v>#REF!</v>
      </c>
      <c r="I17" s="114" t="e">
        <f ca="1">SUMIF(#REF!,$B$17,#REF!)</f>
        <v>#REF!</v>
      </c>
    </row>
    <row r="18" ht="20" customHeight="true" spans="1:9">
      <c r="A18" s="41">
        <v>14</v>
      </c>
      <c r="B18" s="86" t="s">
        <v>25</v>
      </c>
      <c r="C18" s="41">
        <v>1</v>
      </c>
      <c r="D18" s="114" t="e">
        <f ca="1">SUMIF(#REF!,$B$18,#REF!)</f>
        <v>#REF!</v>
      </c>
      <c r="E18" s="48" t="e">
        <f ca="1">SUMIF(#REF!,$B$18,#REF!)</f>
        <v>#REF!</v>
      </c>
      <c r="F18" s="49">
        <v>0.005</v>
      </c>
      <c r="G18" s="48" t="e">
        <f ca="1">SUMIF(#REF!,$B$18,#REF!)</f>
        <v>#REF!</v>
      </c>
      <c r="H18" s="48" t="e">
        <f ca="1">SUMIF(#REF!,$B$18,#REF!)</f>
        <v>#REF!</v>
      </c>
      <c r="I18" s="114" t="e">
        <f ca="1">SUMIF(#REF!,$B$18,#REF!)</f>
        <v>#REF!</v>
      </c>
    </row>
    <row r="19" ht="20" customHeight="true" spans="1:9">
      <c r="A19" s="41">
        <v>15</v>
      </c>
      <c r="B19" s="86" t="s">
        <v>26</v>
      </c>
      <c r="C19" s="41">
        <v>5</v>
      </c>
      <c r="D19" s="114" t="e">
        <f ca="1">SUMIF(#REF!,$B$19,#REF!)</f>
        <v>#REF!</v>
      </c>
      <c r="E19" s="48" t="e">
        <f ca="1">SUMIF(#REF!,$B$19,#REF!)</f>
        <v>#REF!</v>
      </c>
      <c r="F19" s="49">
        <v>0.005</v>
      </c>
      <c r="G19" s="48" t="e">
        <f ca="1">SUMIF(#REF!,$B$19,#REF!)</f>
        <v>#REF!</v>
      </c>
      <c r="H19" s="48" t="e">
        <f ca="1">SUMIF(#REF!,$B$19,#REF!)</f>
        <v>#REF!</v>
      </c>
      <c r="I19" s="114" t="e">
        <f ca="1">SUMIF(#REF!,$B$19,#REF!)</f>
        <v>#REF!</v>
      </c>
    </row>
    <row r="20" ht="20" customHeight="true" spans="1:9">
      <c r="A20" s="41">
        <v>16</v>
      </c>
      <c r="B20" s="86" t="s">
        <v>27</v>
      </c>
      <c r="C20" s="41">
        <v>4</v>
      </c>
      <c r="D20" s="114" t="e">
        <f ca="1">SUMIF(#REF!,$B$20,#REF!)</f>
        <v>#REF!</v>
      </c>
      <c r="E20" s="48" t="e">
        <f ca="1">SUMIF(#REF!,$B$20,#REF!)</f>
        <v>#REF!</v>
      </c>
      <c r="F20" s="49">
        <v>0.005</v>
      </c>
      <c r="G20" s="48" t="e">
        <f ca="1">SUMIF(#REF!,$B$20,#REF!)</f>
        <v>#REF!</v>
      </c>
      <c r="H20" s="48" t="e">
        <f ca="1">SUMIF(#REF!,$B$20,#REF!)</f>
        <v>#REF!</v>
      </c>
      <c r="I20" s="114" t="e">
        <f ca="1">SUMIF(#REF!,$B$20,#REF!)</f>
        <v>#REF!</v>
      </c>
    </row>
    <row r="21" ht="20" customHeight="true" spans="1:9">
      <c r="A21" s="41">
        <v>17</v>
      </c>
      <c r="B21" s="86" t="s">
        <v>28</v>
      </c>
      <c r="C21" s="41">
        <v>1</v>
      </c>
      <c r="D21" s="114" t="e">
        <f ca="1">SUMIF(#REF!,$B$21,#REF!)</f>
        <v>#REF!</v>
      </c>
      <c r="E21" s="48" t="e">
        <f ca="1">SUMIF(#REF!,$B$21,#REF!)</f>
        <v>#REF!</v>
      </c>
      <c r="F21" s="49">
        <v>0.005</v>
      </c>
      <c r="G21" s="48" t="e">
        <f ca="1">SUMIF(#REF!,$B$21,#REF!)</f>
        <v>#REF!</v>
      </c>
      <c r="H21" s="48" t="e">
        <f ca="1">SUMIF(#REF!,$B$21,#REF!)</f>
        <v>#REF!</v>
      </c>
      <c r="I21" s="114" t="e">
        <f ca="1">SUMIF(#REF!,$B$21,#REF!)</f>
        <v>#REF!</v>
      </c>
    </row>
    <row r="22" ht="20" customHeight="true" spans="1:9">
      <c r="A22" s="41">
        <v>18</v>
      </c>
      <c r="B22" s="86" t="s">
        <v>29</v>
      </c>
      <c r="C22" s="41">
        <v>2</v>
      </c>
      <c r="D22" s="114" t="e">
        <f ca="1">SUMIF(#REF!,$B$22,#REF!)</f>
        <v>#REF!</v>
      </c>
      <c r="E22" s="48" t="e">
        <f ca="1">SUMIF(#REF!,$B$22,#REF!)</f>
        <v>#REF!</v>
      </c>
      <c r="F22" s="49">
        <v>0.005</v>
      </c>
      <c r="G22" s="48" t="e">
        <f ca="1">SUMIF(#REF!,$B$22,#REF!)</f>
        <v>#REF!</v>
      </c>
      <c r="H22" s="48" t="e">
        <f ca="1">SUMIF(#REF!,$B$22,#REF!)</f>
        <v>#REF!</v>
      </c>
      <c r="I22" s="114" t="e">
        <f ca="1">SUMIF(#REF!,$B$22,#REF!)</f>
        <v>#REF!</v>
      </c>
    </row>
    <row r="23" s="82" customFormat="true" ht="20" customHeight="true" spans="1:9">
      <c r="A23" s="88" t="s">
        <v>30</v>
      </c>
      <c r="B23" s="88"/>
      <c r="C23" s="72">
        <f>SUM(C5:C22)</f>
        <v>169</v>
      </c>
      <c r="D23" s="115" t="e">
        <f ca="1">SUM(D5:D22)</f>
        <v>#REF!</v>
      </c>
      <c r="E23" s="73" t="e">
        <f ca="1">SUM(E5:E22)</f>
        <v>#REF!</v>
      </c>
      <c r="F23" s="115"/>
      <c r="G23" s="73" t="e">
        <f ca="1">SUM(G5:G22)</f>
        <v>#REF!</v>
      </c>
      <c r="H23" s="73" t="e">
        <f ca="1">SUM(H5:H22)</f>
        <v>#REF!</v>
      </c>
      <c r="I23" s="115" t="e">
        <f ca="1">SUM(I5:I22)</f>
        <v>#REF!</v>
      </c>
    </row>
  </sheetData>
  <sheetProtection formatCells="0" insertHyperlinks="0" autoFilter="0"/>
  <autoFilter ref="A4:I23">
    <extLst/>
  </autoFilter>
  <mergeCells count="2">
    <mergeCell ref="A2:I2"/>
    <mergeCell ref="A23:B23"/>
  </mergeCells>
  <printOptions horizontalCentered="true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85" zoomScaleNormal="85" workbookViewId="0">
      <pane ySplit="4" topLeftCell="A13" activePane="bottomLeft" state="frozen"/>
      <selection/>
      <selection pane="bottomLeft" activeCell="A1" sqref="A1:K1"/>
    </sheetView>
  </sheetViews>
  <sheetFormatPr defaultColWidth="8.56666666666667" defaultRowHeight="13.5"/>
  <cols>
    <col min="1" max="1" width="6.63333333333333" style="31" customWidth="true"/>
    <col min="2" max="3" width="9.63333333333333" style="31" customWidth="true"/>
    <col min="4" max="4" width="20.9083333333333" style="31" customWidth="true"/>
    <col min="5" max="5" width="21.3" style="31" customWidth="true"/>
    <col min="6" max="11" width="16.6333333333333" style="31" customWidth="true"/>
    <col min="12" max="16372" width="8.56666666666667" style="31"/>
  </cols>
  <sheetData>
    <row r="1" s="31" customFormat="true" ht="21" customHeight="true" spans="1:11">
      <c r="A1" s="105" t="s">
        <v>31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="31" customFormat="true" ht="16" customHeight="true" spans="1:11">
      <c r="A2" s="57" t="s">
        <v>2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="31" customFormat="true" ht="28" customHeight="true" spans="1:11">
      <c r="A3" s="39" t="s">
        <v>3</v>
      </c>
      <c r="B3" s="39" t="s">
        <v>4</v>
      </c>
      <c r="C3" s="39" t="s">
        <v>32</v>
      </c>
      <c r="D3" s="88" t="s">
        <v>33</v>
      </c>
      <c r="E3" s="88" t="s">
        <v>34</v>
      </c>
      <c r="F3" s="97" t="s">
        <v>35</v>
      </c>
      <c r="G3" s="98"/>
      <c r="H3" s="98"/>
      <c r="I3" s="100"/>
      <c r="J3" s="53" t="s">
        <v>36</v>
      </c>
      <c r="K3" s="53" t="s">
        <v>37</v>
      </c>
    </row>
    <row r="4" s="31" customFormat="true" ht="33" customHeight="true" spans="1:11">
      <c r="A4" s="39"/>
      <c r="B4" s="39"/>
      <c r="C4" s="39"/>
      <c r="D4" s="40" t="s">
        <v>38</v>
      </c>
      <c r="E4" s="40" t="s">
        <v>38</v>
      </c>
      <c r="F4" s="39" t="s">
        <v>39</v>
      </c>
      <c r="G4" s="53" t="s">
        <v>40</v>
      </c>
      <c r="H4" s="39" t="s">
        <v>41</v>
      </c>
      <c r="I4" s="39" t="s">
        <v>42</v>
      </c>
      <c r="J4" s="107"/>
      <c r="K4" s="107"/>
    </row>
    <row r="5" s="31" customFormat="true" ht="24.4" customHeight="true" spans="1:11">
      <c r="A5" s="41">
        <v>1</v>
      </c>
      <c r="B5" s="106" t="s">
        <v>12</v>
      </c>
      <c r="C5" s="41">
        <v>99</v>
      </c>
      <c r="D5" s="87" t="e">
        <f ca="1">SUMIF(#REF!,$B$5,#REF!)</f>
        <v>#REF!</v>
      </c>
      <c r="E5" s="87" t="e">
        <f ca="1">SUMIF(#REF!,$B$5,#REF!)</f>
        <v>#REF!</v>
      </c>
      <c r="F5" s="87">
        <v>112453.8059</v>
      </c>
      <c r="G5" s="87">
        <v>279.6537</v>
      </c>
      <c r="H5" s="87">
        <v>97.296744</v>
      </c>
      <c r="I5" s="95">
        <v>0.258115477906162</v>
      </c>
      <c r="J5" s="87">
        <v>279.6537</v>
      </c>
      <c r="K5" s="108"/>
    </row>
    <row r="6" ht="24.4" customHeight="true" spans="1:11">
      <c r="A6" s="41">
        <v>2</v>
      </c>
      <c r="B6" s="106" t="s">
        <v>13</v>
      </c>
      <c r="C6" s="41">
        <v>8</v>
      </c>
      <c r="D6" s="87" t="e">
        <f ca="1">SUMIF(#REF!,$B$6,#REF!)</f>
        <v>#REF!</v>
      </c>
      <c r="E6" s="87" t="e">
        <f ca="1">SUMIF(#REF!,$B$6,#REF!)</f>
        <v>#REF!</v>
      </c>
      <c r="F6" s="87">
        <v>2879.5731</v>
      </c>
      <c r="G6" s="87">
        <v>7.1632</v>
      </c>
      <c r="H6" s="87">
        <v>1.0668</v>
      </c>
      <c r="I6" s="95">
        <v>0.129623329283111</v>
      </c>
      <c r="J6" s="87">
        <v>7.1632</v>
      </c>
      <c r="K6" s="109"/>
    </row>
    <row r="7" ht="24.4" customHeight="true" spans="1:11">
      <c r="A7" s="41">
        <v>3</v>
      </c>
      <c r="B7" s="106" t="s">
        <v>14</v>
      </c>
      <c r="C7" s="41">
        <v>2</v>
      </c>
      <c r="D7" s="87" t="e">
        <f ca="1">SUMIF(#REF!,$B$7,#REF!)</f>
        <v>#REF!</v>
      </c>
      <c r="E7" s="87" t="e">
        <f ca="1">SUMIF(#REF!,$B$7,#REF!)</f>
        <v>#REF!</v>
      </c>
      <c r="F7" s="87">
        <v>77.1139</v>
      </c>
      <c r="G7" s="87">
        <v>0.1918</v>
      </c>
      <c r="H7" s="87">
        <v>0.350842</v>
      </c>
      <c r="I7" s="95">
        <v>0.646544130384305</v>
      </c>
      <c r="J7" s="110">
        <v>0</v>
      </c>
      <c r="K7" s="111" t="s">
        <v>43</v>
      </c>
    </row>
    <row r="8" ht="24.4" customHeight="true" spans="1:11">
      <c r="A8" s="41">
        <v>4</v>
      </c>
      <c r="B8" s="106" t="s">
        <v>15</v>
      </c>
      <c r="C8" s="41">
        <v>5</v>
      </c>
      <c r="D8" s="87" t="e">
        <f ca="1">SUMIF(#REF!,$B$8,#REF!)</f>
        <v>#REF!</v>
      </c>
      <c r="E8" s="87" t="e">
        <f ca="1">SUMIF(#REF!,$B$8,#REF!)</f>
        <v>#REF!</v>
      </c>
      <c r="F8" s="87">
        <v>1662.2562</v>
      </c>
      <c r="G8" s="87">
        <v>4.1349</v>
      </c>
      <c r="H8" s="87">
        <v>1.2671</v>
      </c>
      <c r="I8" s="95">
        <v>0.23456127360237</v>
      </c>
      <c r="J8" s="87">
        <v>4.1349</v>
      </c>
      <c r="K8" s="109"/>
    </row>
    <row r="9" ht="24.4" customHeight="true" spans="1:11">
      <c r="A9" s="41">
        <v>5</v>
      </c>
      <c r="B9" s="106" t="s">
        <v>16</v>
      </c>
      <c r="C9" s="41">
        <v>7</v>
      </c>
      <c r="D9" s="87" t="e">
        <f ca="1">SUMIF(#REF!,$B$9,#REF!)</f>
        <v>#REF!</v>
      </c>
      <c r="E9" s="87" t="e">
        <f ca="1">SUMIF(#REF!,$B$9,#REF!)</f>
        <v>#REF!</v>
      </c>
      <c r="F9" s="87">
        <v>4634.3932</v>
      </c>
      <c r="G9" s="87">
        <v>11.5266</v>
      </c>
      <c r="H9" s="87">
        <v>4.6434</v>
      </c>
      <c r="I9" s="95">
        <v>0.287161410018553</v>
      </c>
      <c r="J9" s="87">
        <v>11.5266</v>
      </c>
      <c r="K9" s="109"/>
    </row>
    <row r="10" ht="24.4" customHeight="true" spans="1:11">
      <c r="A10" s="41">
        <v>6</v>
      </c>
      <c r="B10" s="106" t="s">
        <v>17</v>
      </c>
      <c r="C10" s="41">
        <v>2</v>
      </c>
      <c r="D10" s="87" t="e">
        <f ca="1">SUMIF(#REF!,$B$10,#REF!)</f>
        <v>#REF!</v>
      </c>
      <c r="E10" s="87" t="e">
        <f ca="1">SUMIF(#REF!,$B$10,#REF!)</f>
        <v>#REF!</v>
      </c>
      <c r="F10" s="87">
        <v>919.7871</v>
      </c>
      <c r="G10" s="87">
        <v>2.2881</v>
      </c>
      <c r="H10" s="87">
        <v>1.2249</v>
      </c>
      <c r="I10" s="95">
        <v>0.34867634500427</v>
      </c>
      <c r="J10" s="87">
        <v>2.2881</v>
      </c>
      <c r="K10" s="109"/>
    </row>
    <row r="11" ht="24.4" customHeight="true" spans="1:11">
      <c r="A11" s="41">
        <v>7</v>
      </c>
      <c r="B11" s="106" t="s">
        <v>18</v>
      </c>
      <c r="C11" s="41">
        <v>2</v>
      </c>
      <c r="D11" s="87" t="e">
        <f ca="1">SUMIF(#REF!,$B$11,#REF!)</f>
        <v>#REF!</v>
      </c>
      <c r="E11" s="87" t="e">
        <f ca="1">SUMIF(#REF!,$B$11,#REF!)</f>
        <v>#REF!</v>
      </c>
      <c r="F11" s="87">
        <v>423.6917</v>
      </c>
      <c r="G11" s="87">
        <v>1.054</v>
      </c>
      <c r="H11" s="87">
        <v>0.026</v>
      </c>
      <c r="I11" s="95">
        <v>0.0240740740740741</v>
      </c>
      <c r="J11" s="110">
        <v>0</v>
      </c>
      <c r="K11" s="111" t="s">
        <v>43</v>
      </c>
    </row>
    <row r="12" ht="24.4" customHeight="true" spans="1:11">
      <c r="A12" s="41">
        <v>8</v>
      </c>
      <c r="B12" s="106" t="s">
        <v>19</v>
      </c>
      <c r="C12" s="41">
        <v>2</v>
      </c>
      <c r="D12" s="87" t="e">
        <f ca="1">SUMIF(#REF!,$B$12,#REF!)</f>
        <v>#REF!</v>
      </c>
      <c r="E12" s="87" t="e">
        <f ca="1">SUMIF(#REF!,$B$12,#REF!)</f>
        <v>#REF!</v>
      </c>
      <c r="F12" s="87">
        <v>385.4</v>
      </c>
      <c r="G12" s="87">
        <v>0.9588</v>
      </c>
      <c r="H12" s="87">
        <v>0.01267</v>
      </c>
      <c r="I12" s="95">
        <v>0.0130420908520077</v>
      </c>
      <c r="J12" s="110">
        <v>0</v>
      </c>
      <c r="K12" s="111" t="s">
        <v>43</v>
      </c>
    </row>
    <row r="13" ht="24.4" customHeight="true" spans="1:11">
      <c r="A13" s="41">
        <v>9</v>
      </c>
      <c r="B13" s="106" t="s">
        <v>20</v>
      </c>
      <c r="C13" s="41">
        <v>2</v>
      </c>
      <c r="D13" s="87" t="e">
        <f ca="1">SUMIF(#REF!,$B$13,#REF!)</f>
        <v>#REF!</v>
      </c>
      <c r="E13" s="87" t="e">
        <f ca="1">SUMIF(#REF!,$B$13,#REF!)</f>
        <v>#REF!</v>
      </c>
      <c r="F13" s="87">
        <v>160.04</v>
      </c>
      <c r="G13" s="87">
        <v>0.3981</v>
      </c>
      <c r="H13" s="87">
        <v>0.002</v>
      </c>
      <c r="I13" s="95">
        <v>0.0049987503124219</v>
      </c>
      <c r="J13" s="110">
        <v>0</v>
      </c>
      <c r="K13" s="111" t="s">
        <v>43</v>
      </c>
    </row>
    <row r="14" ht="24.4" customHeight="true" spans="1:11">
      <c r="A14" s="41">
        <v>10</v>
      </c>
      <c r="B14" s="106" t="s">
        <v>21</v>
      </c>
      <c r="C14" s="41">
        <v>12</v>
      </c>
      <c r="D14" s="87" t="e">
        <f ca="1">SUMIF(#REF!,$B$14,#REF!)</f>
        <v>#REF!</v>
      </c>
      <c r="E14" s="87" t="e">
        <f ca="1">SUMIF(#REF!,$B$14,#REF!)</f>
        <v>#REF!</v>
      </c>
      <c r="F14" s="87">
        <v>1995.6811</v>
      </c>
      <c r="G14" s="87">
        <v>4.9644</v>
      </c>
      <c r="H14" s="87">
        <v>0.5824</v>
      </c>
      <c r="I14" s="95">
        <v>0.104997476022211</v>
      </c>
      <c r="J14" s="87">
        <v>4.9644</v>
      </c>
      <c r="K14" s="109"/>
    </row>
    <row r="15" ht="24.4" customHeight="true" spans="1:11">
      <c r="A15" s="41">
        <v>11</v>
      </c>
      <c r="B15" s="106" t="s">
        <v>22</v>
      </c>
      <c r="C15" s="41">
        <v>3</v>
      </c>
      <c r="D15" s="87" t="e">
        <f ca="1">SUMIF(#REF!,$B$15,#REF!)</f>
        <v>#REF!</v>
      </c>
      <c r="E15" s="87" t="e">
        <f ca="1">SUMIF(#REF!,$B$15,#REF!)</f>
        <v>#REF!</v>
      </c>
      <c r="F15" s="87">
        <v>71.1</v>
      </c>
      <c r="G15" s="87">
        <v>0.1769</v>
      </c>
      <c r="H15" s="87">
        <v>0.000799999999999995</v>
      </c>
      <c r="I15" s="95">
        <v>0.00450196961170509</v>
      </c>
      <c r="J15" s="110">
        <v>0</v>
      </c>
      <c r="K15" s="111" t="s">
        <v>43</v>
      </c>
    </row>
    <row r="16" ht="24.4" customHeight="true" spans="1:11">
      <c r="A16" s="41">
        <v>12</v>
      </c>
      <c r="B16" s="106" t="s">
        <v>23</v>
      </c>
      <c r="C16" s="41">
        <v>2</v>
      </c>
      <c r="D16" s="87" t="e">
        <f ca="1">SUMIF(#REF!,$B$16,#REF!)</f>
        <v>#REF!</v>
      </c>
      <c r="E16" s="87" t="e">
        <f ca="1">SUMIF(#REF!,$B$16,#REF!)</f>
        <v>#REF!</v>
      </c>
      <c r="F16" s="87">
        <v>244.49</v>
      </c>
      <c r="G16" s="87">
        <v>0.6082</v>
      </c>
      <c r="H16" s="87">
        <v>0.1618</v>
      </c>
      <c r="I16" s="95">
        <v>0.21012987012987</v>
      </c>
      <c r="J16" s="110">
        <v>0</v>
      </c>
      <c r="K16" s="111" t="s">
        <v>43</v>
      </c>
    </row>
    <row r="17" ht="24.4" customHeight="true" spans="1:11">
      <c r="A17" s="41">
        <v>13</v>
      </c>
      <c r="B17" s="106" t="s">
        <v>24</v>
      </c>
      <c r="C17" s="41">
        <v>10</v>
      </c>
      <c r="D17" s="87" t="e">
        <f ca="1">SUMIF(#REF!,$B$17,#REF!)</f>
        <v>#REF!</v>
      </c>
      <c r="E17" s="87" t="e">
        <f ca="1">SUMIF(#REF!,$B$17,#REF!)</f>
        <v>#REF!</v>
      </c>
      <c r="F17" s="87">
        <v>3321.9488</v>
      </c>
      <c r="G17" s="87">
        <v>8.2635</v>
      </c>
      <c r="H17" s="87">
        <v>2.6326</v>
      </c>
      <c r="I17" s="95">
        <v>0.241609383173796</v>
      </c>
      <c r="J17" s="87">
        <v>8.2635</v>
      </c>
      <c r="K17" s="109"/>
    </row>
    <row r="18" ht="24.4" customHeight="true" spans="1:11">
      <c r="A18" s="41">
        <v>14</v>
      </c>
      <c r="B18" s="106" t="s">
        <v>25</v>
      </c>
      <c r="C18" s="41">
        <v>1</v>
      </c>
      <c r="D18" s="87" t="e">
        <f ca="1">SUMIF(#REF!,$B$18,#REF!)</f>
        <v>#REF!</v>
      </c>
      <c r="E18" s="87" t="e">
        <f ca="1">SUMIF(#REF!,$B$18,#REF!)</f>
        <v>#REF!</v>
      </c>
      <c r="F18" s="87">
        <v>2601.2112</v>
      </c>
      <c r="G18" s="87">
        <v>6.4707</v>
      </c>
      <c r="H18" s="87">
        <v>0.3093</v>
      </c>
      <c r="I18" s="95">
        <v>0.0456194690265487</v>
      </c>
      <c r="J18" s="87">
        <v>6.4707</v>
      </c>
      <c r="K18" s="109"/>
    </row>
    <row r="19" ht="24.4" customHeight="true" spans="1:11">
      <c r="A19" s="41">
        <v>15</v>
      </c>
      <c r="B19" s="106" t="s">
        <v>26</v>
      </c>
      <c r="C19" s="41">
        <v>5</v>
      </c>
      <c r="D19" s="87" t="e">
        <f ca="1">SUMIF(#REF!,$B$19,#REF!)</f>
        <v>#REF!</v>
      </c>
      <c r="E19" s="87" t="e">
        <f ca="1">SUMIF(#REF!,$B$19,#REF!)</f>
        <v>#REF!</v>
      </c>
      <c r="F19" s="87">
        <v>3500.534</v>
      </c>
      <c r="G19" s="87">
        <v>8.7078</v>
      </c>
      <c r="H19" s="87">
        <v>0.614575</v>
      </c>
      <c r="I19" s="95">
        <v>0.0659247241180494</v>
      </c>
      <c r="J19" s="87">
        <v>8.7078</v>
      </c>
      <c r="K19" s="109"/>
    </row>
    <row r="20" ht="24.4" customHeight="true" spans="1:11">
      <c r="A20" s="41">
        <v>16</v>
      </c>
      <c r="B20" s="106" t="s">
        <v>27</v>
      </c>
      <c r="C20" s="41">
        <v>4</v>
      </c>
      <c r="D20" s="87" t="e">
        <f ca="1">SUMIF(#REF!,$B$20,#REF!)</f>
        <v>#REF!</v>
      </c>
      <c r="E20" s="87" t="e">
        <f ca="1">SUMIF(#REF!,$B$20,#REF!)</f>
        <v>#REF!</v>
      </c>
      <c r="F20" s="87">
        <v>1030.2814</v>
      </c>
      <c r="G20" s="87">
        <v>2.563</v>
      </c>
      <c r="H20" s="87">
        <v>0.070553</v>
      </c>
      <c r="I20" s="95">
        <v>0.0267901963062617</v>
      </c>
      <c r="J20" s="87">
        <v>2.563</v>
      </c>
      <c r="K20" s="109"/>
    </row>
    <row r="21" ht="24.4" customHeight="true" spans="1:11">
      <c r="A21" s="41">
        <v>17</v>
      </c>
      <c r="B21" s="106" t="s">
        <v>28</v>
      </c>
      <c r="C21" s="41">
        <v>1</v>
      </c>
      <c r="D21" s="87" t="e">
        <f ca="1">SUMIF(#REF!,$B$21,#REF!)</f>
        <v>#REF!</v>
      </c>
      <c r="E21" s="87" t="e">
        <f ca="1">SUMIF(#REF!,$B$21,#REF!)</f>
        <v>#REF!</v>
      </c>
      <c r="F21" s="87">
        <v>195.16</v>
      </c>
      <c r="G21" s="87">
        <v>0.4855</v>
      </c>
      <c r="H21" s="87">
        <v>0.2245</v>
      </c>
      <c r="I21" s="95">
        <v>0.316197183098592</v>
      </c>
      <c r="J21" s="110">
        <v>0</v>
      </c>
      <c r="K21" s="111" t="s">
        <v>43</v>
      </c>
    </row>
    <row r="22" ht="24.4" customHeight="true" spans="1:11">
      <c r="A22" s="41">
        <v>18</v>
      </c>
      <c r="B22" s="106" t="s">
        <v>29</v>
      </c>
      <c r="C22" s="41">
        <v>2</v>
      </c>
      <c r="D22" s="87" t="e">
        <f ca="1">SUMIF(#REF!,$B$22,#REF!)</f>
        <v>#REF!</v>
      </c>
      <c r="E22" s="87" t="e">
        <f ca="1">SUMIF(#REF!,$B$22,#REF!)</f>
        <v>#REF!</v>
      </c>
      <c r="F22" s="87">
        <v>830.3</v>
      </c>
      <c r="G22" s="87">
        <v>2.0655</v>
      </c>
      <c r="H22" s="87">
        <v>0.0101999999999998</v>
      </c>
      <c r="I22" s="95">
        <v>0.0049140049140048</v>
      </c>
      <c r="J22" s="87">
        <v>2.0655</v>
      </c>
      <c r="K22" s="108"/>
    </row>
    <row r="23" s="82" customFormat="true" ht="24.4" customHeight="true" spans="1:11">
      <c r="A23" s="88" t="s">
        <v>30</v>
      </c>
      <c r="B23" s="88"/>
      <c r="C23" s="72">
        <f>SUM(C5:C22)</f>
        <v>169</v>
      </c>
      <c r="D23" s="89" t="e">
        <f ca="1" t="shared" ref="D23:H23" si="0">ROUND(SUM(D5:D22),4)</f>
        <v>#REF!</v>
      </c>
      <c r="E23" s="89" t="e">
        <f ca="1" t="shared" si="0"/>
        <v>#REF!</v>
      </c>
      <c r="F23" s="89">
        <f t="shared" si="0"/>
        <v>137386.7676</v>
      </c>
      <c r="G23" s="89">
        <f t="shared" si="0"/>
        <v>341.6747</v>
      </c>
      <c r="H23" s="89">
        <f t="shared" si="0"/>
        <v>110.4972</v>
      </c>
      <c r="I23" s="96">
        <v>0.244369895608285</v>
      </c>
      <c r="J23" s="112">
        <f>SUM(J5:J22)</f>
        <v>337.8014</v>
      </c>
      <c r="K23" s="113"/>
    </row>
    <row r="25" ht="24" customHeight="true"/>
    <row r="26" ht="24" customHeight="true"/>
    <row r="27" spans="8:10">
      <c r="H27" s="101"/>
      <c r="I27" s="101"/>
      <c r="J27" s="101"/>
    </row>
    <row r="29" spans="8:10">
      <c r="H29" s="101"/>
      <c r="I29" s="101"/>
      <c r="J29" s="101"/>
    </row>
  </sheetData>
  <sheetProtection formatCells="0" insertHyperlinks="0" autoFilter="0"/>
  <autoFilter ref="A4:K23">
    <extLst/>
  </autoFilter>
  <mergeCells count="10">
    <mergeCell ref="A1:K1"/>
    <mergeCell ref="A2:K2"/>
    <mergeCell ref="F3:I3"/>
    <mergeCell ref="A23:B23"/>
    <mergeCell ref="J23:K23"/>
    <mergeCell ref="A3:A4"/>
    <mergeCell ref="B3:B4"/>
    <mergeCell ref="C3:C4"/>
    <mergeCell ref="J3:J4"/>
    <mergeCell ref="K3:K4"/>
  </mergeCells>
  <printOptions horizontalCentered="true"/>
  <pageMargins left="0.357638888888889" right="0.357638888888889" top="0.747916666666667" bottom="0.747916666666667" header="0.377777777777778" footer="0.377777777777778"/>
  <pageSetup paperSize="9" scale="85" orientation="landscape" horizontalDpi="600"/>
  <headerFooter>
    <oddHeader>&amp;L附件1：</oddHead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zoomScale="85" zoomScaleNormal="85" workbookViewId="0">
      <pane ySplit="5" topLeftCell="A6" activePane="bottomLeft" state="frozen"/>
      <selection/>
      <selection pane="bottomLeft" activeCell="M24" sqref="M24"/>
    </sheetView>
  </sheetViews>
  <sheetFormatPr defaultColWidth="8.56666666666667" defaultRowHeight="11.25"/>
  <cols>
    <col min="1" max="1" width="7.225" style="31" customWidth="true"/>
    <col min="2" max="2" width="9.225" style="31" customWidth="true"/>
    <col min="3" max="3" width="8.75" style="31" customWidth="true"/>
    <col min="4" max="4" width="14.775" style="31" customWidth="true"/>
    <col min="5" max="5" width="13.4666666666667" style="31" hidden="true" customWidth="true"/>
    <col min="6" max="6" width="13.0666666666667" style="31" hidden="true" customWidth="true"/>
    <col min="7" max="7" width="14" style="31" customWidth="true"/>
    <col min="8" max="8" width="14" style="31" hidden="true" customWidth="true"/>
    <col min="9" max="9" width="14" style="31" customWidth="true"/>
    <col min="10" max="10" width="11.6333333333333" style="31" hidden="true" customWidth="true"/>
    <col min="11" max="11" width="11.6333333333333" style="31" customWidth="true"/>
    <col min="12" max="12" width="7.44166666666667" style="31" hidden="true" customWidth="true"/>
    <col min="13" max="14" width="14.1083333333333" style="31" customWidth="true"/>
    <col min="15" max="15" width="11.4416666666667" style="31" hidden="true" customWidth="true"/>
    <col min="16" max="16" width="9.80833333333333" style="31" hidden="true" customWidth="true"/>
    <col min="17" max="17" width="9.80833333333333" style="31" customWidth="true"/>
    <col min="18" max="18" width="10.225" style="31" hidden="true" customWidth="true"/>
    <col min="19" max="19" width="18.3333333333333" style="31" customWidth="true"/>
    <col min="20" max="20" width="8.56666666666667" style="31"/>
    <col min="21" max="21" width="11.3333333333333" style="31"/>
    <col min="22" max="16384" width="8.56666666666667" style="31"/>
  </cols>
  <sheetData>
    <row r="1" s="31" customFormat="true" ht="12" spans="1:18">
      <c r="A1" s="35" t="s">
        <v>0</v>
      </c>
      <c r="B1" s="36"/>
      <c r="C1" s="36"/>
      <c r="D1" s="36"/>
      <c r="E1" s="36"/>
      <c r="F1" s="36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="31" customFormat="true" ht="21" customHeight="true" spans="1:18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="31" customFormat="true" ht="16" customHeight="true" spans="1:18">
      <c r="A3" s="83"/>
      <c r="B3" s="36"/>
      <c r="C3" s="36"/>
      <c r="D3" s="36"/>
      <c r="E3" s="36"/>
      <c r="F3" s="36"/>
      <c r="G3" s="38"/>
      <c r="H3" s="38"/>
      <c r="I3" s="38"/>
      <c r="J3" s="38"/>
      <c r="K3" s="38"/>
      <c r="L3" s="38"/>
      <c r="M3" s="38"/>
      <c r="N3" s="38"/>
      <c r="O3" s="38"/>
      <c r="P3" s="104" t="s">
        <v>2</v>
      </c>
      <c r="Q3" s="99" t="s">
        <v>2</v>
      </c>
      <c r="R3" s="104"/>
    </row>
    <row r="4" s="31" customFormat="true" ht="23" customHeight="true" spans="1:18">
      <c r="A4" s="39" t="s">
        <v>3</v>
      </c>
      <c r="B4" s="39" t="s">
        <v>4</v>
      </c>
      <c r="C4" s="39" t="s">
        <v>44</v>
      </c>
      <c r="D4" s="84" t="s">
        <v>45</v>
      </c>
      <c r="E4" s="90"/>
      <c r="F4" s="90"/>
      <c r="G4" s="88" t="s">
        <v>46</v>
      </c>
      <c r="H4" s="88"/>
      <c r="I4" s="88"/>
      <c r="J4" s="88"/>
      <c r="K4" s="88"/>
      <c r="L4" s="88"/>
      <c r="M4" s="97" t="s">
        <v>47</v>
      </c>
      <c r="N4" s="98"/>
      <c r="O4" s="98"/>
      <c r="P4" s="98"/>
      <c r="Q4" s="100"/>
      <c r="R4" s="92"/>
    </row>
    <row r="5" s="31" customFormat="true" ht="33" customHeight="true" spans="1:18">
      <c r="A5" s="39"/>
      <c r="B5" s="39"/>
      <c r="C5" s="39"/>
      <c r="D5" s="85"/>
      <c r="E5" s="92" t="s">
        <v>48</v>
      </c>
      <c r="F5" s="92" t="s">
        <v>49</v>
      </c>
      <c r="G5" s="40" t="s">
        <v>50</v>
      </c>
      <c r="H5" s="40"/>
      <c r="I5" s="40" t="s">
        <v>51</v>
      </c>
      <c r="J5" s="39" t="s">
        <v>9</v>
      </c>
      <c r="K5" s="39" t="s">
        <v>42</v>
      </c>
      <c r="L5" s="39" t="s">
        <v>42</v>
      </c>
      <c r="M5" s="39" t="s">
        <v>39</v>
      </c>
      <c r="N5" s="40" t="s">
        <v>51</v>
      </c>
      <c r="O5" s="53" t="s">
        <v>40</v>
      </c>
      <c r="P5" s="39" t="s">
        <v>41</v>
      </c>
      <c r="Q5" s="39" t="s">
        <v>42</v>
      </c>
      <c r="R5" s="39" t="s">
        <v>42</v>
      </c>
    </row>
    <row r="6" s="31" customFormat="true" ht="20" customHeight="true" spans="1:21">
      <c r="A6" s="41">
        <v>1</v>
      </c>
      <c r="B6" s="86" t="s">
        <v>12</v>
      </c>
      <c r="C6" s="41">
        <v>99</v>
      </c>
      <c r="D6" s="87" t="e">
        <f ca="1">SUMIF(#REF!,$B$6,#REF!)</f>
        <v>#REF!</v>
      </c>
      <c r="E6" s="95">
        <v>0.0025</v>
      </c>
      <c r="F6" s="87" t="e">
        <f ca="1">SUMIF(#REF!,$B$6,#REF!)</f>
        <v>#REF!</v>
      </c>
      <c r="G6" s="87" t="e">
        <f ca="1">SUMIF(#REF!,$B$6,#REF!)</f>
        <v>#REF!</v>
      </c>
      <c r="H6" s="87"/>
      <c r="I6" s="87" t="e">
        <f ca="1">SUMIF(#REF!,$B$6,#REF!)</f>
        <v>#REF!</v>
      </c>
      <c r="J6" s="87" t="e">
        <f ca="1">SUMIF(#REF!,$B$6,#REF!)</f>
        <v>#REF!</v>
      </c>
      <c r="K6" s="95" t="e">
        <f ca="1">I6/D6</f>
        <v>#REF!</v>
      </c>
      <c r="L6" s="95" t="e">
        <f ca="1" t="shared" ref="L6:L24" si="0">(F6-J6)/F6</f>
        <v>#REF!</v>
      </c>
      <c r="M6" s="87" t="e">
        <f ca="1">ROUND(SUMIF(#REF!,$B$6,#REF!),4)</f>
        <v>#REF!</v>
      </c>
      <c r="N6" s="87" t="e">
        <f ca="1">ROUND(SUMIF(#REF!,$B$6,#REF!),4)</f>
        <v>#REF!</v>
      </c>
      <c r="O6" s="87" t="e">
        <f>SUMIF(#REF!,$B$6,#REF!)</f>
        <v>#REF!</v>
      </c>
      <c r="P6" s="87" t="e">
        <f ca="1" t="shared" ref="P6:P23" si="1">J6-O6</f>
        <v>#REF!</v>
      </c>
      <c r="Q6" s="95" t="e">
        <f ca="1">N6/D6</f>
        <v>#REF!</v>
      </c>
      <c r="R6" s="95" t="e">
        <f ca="1" t="shared" ref="R6:R24" si="2">(F6-(F6-J6)-O6)/F6</f>
        <v>#REF!</v>
      </c>
      <c r="S6" s="101"/>
      <c r="U6" s="101"/>
    </row>
    <row r="7" ht="20" customHeight="true" spans="1:21">
      <c r="A7" s="41">
        <v>2</v>
      </c>
      <c r="B7" s="86" t="s">
        <v>13</v>
      </c>
      <c r="C7" s="41">
        <v>8</v>
      </c>
      <c r="D7" s="87" t="e">
        <f ca="1">SUMIF(#REF!,$B$7,#REF!)</f>
        <v>#REF!</v>
      </c>
      <c r="E7" s="95">
        <v>0.0025</v>
      </c>
      <c r="F7" s="87" t="e">
        <f ca="1">SUMIF(#REF!,$B$7,#REF!)</f>
        <v>#REF!</v>
      </c>
      <c r="G7" s="87" t="e">
        <f ca="1">SUMIF(#REF!,$B$7,#REF!)</f>
        <v>#REF!</v>
      </c>
      <c r="H7" s="87"/>
      <c r="I7" s="87" t="e">
        <f ca="1">SUMIF(#REF!,$B$7,#REF!)</f>
        <v>#REF!</v>
      </c>
      <c r="J7" s="87" t="e">
        <f ca="1">SUMIF(#REF!,$B$7,#REF!)</f>
        <v>#REF!</v>
      </c>
      <c r="K7" s="95" t="e">
        <f ca="1" t="shared" ref="K7:K24" si="3">I7/D7</f>
        <v>#REF!</v>
      </c>
      <c r="L7" s="95" t="e">
        <f ca="1" t="shared" si="0"/>
        <v>#REF!</v>
      </c>
      <c r="M7" s="87" t="e">
        <f ca="1">ROUND(SUMIF(#REF!,$B$7,#REF!),4)</f>
        <v>#REF!</v>
      </c>
      <c r="N7" s="87" t="e">
        <f ca="1">ROUND(SUMIF(#REF!,$B$7,#REF!),4)</f>
        <v>#REF!</v>
      </c>
      <c r="O7" s="87" t="e">
        <f>SUMIF(#REF!,$B$7,#REF!)</f>
        <v>#REF!</v>
      </c>
      <c r="P7" s="87" t="e">
        <f ca="1" t="shared" si="1"/>
        <v>#REF!</v>
      </c>
      <c r="Q7" s="95" t="e">
        <f ca="1" t="shared" ref="Q7:Q24" si="4">N7/D7</f>
        <v>#REF!</v>
      </c>
      <c r="R7" s="95" t="e">
        <f ca="1" t="shared" si="2"/>
        <v>#REF!</v>
      </c>
      <c r="S7" s="101"/>
      <c r="U7" s="101"/>
    </row>
    <row r="8" ht="20" customHeight="true" spans="1:21">
      <c r="A8" s="41">
        <v>3</v>
      </c>
      <c r="B8" s="86" t="s">
        <v>14</v>
      </c>
      <c r="C8" s="41">
        <v>2</v>
      </c>
      <c r="D8" s="87" t="e">
        <f ca="1">SUMIF(#REF!,$B$8,#REF!)</f>
        <v>#REF!</v>
      </c>
      <c r="E8" s="95">
        <v>0.0025</v>
      </c>
      <c r="F8" s="87" t="e">
        <f ca="1">SUMIF(#REF!,$B$8,#REF!)</f>
        <v>#REF!</v>
      </c>
      <c r="G8" s="87" t="e">
        <f ca="1">SUMIF(#REF!,$B$8,#REF!)</f>
        <v>#REF!</v>
      </c>
      <c r="H8" s="87"/>
      <c r="I8" s="87" t="e">
        <f ca="1">SUMIF(#REF!,$B$8,#REF!)</f>
        <v>#REF!</v>
      </c>
      <c r="J8" s="87" t="e">
        <f ca="1">SUMIF(#REF!,$B$8,#REF!)</f>
        <v>#REF!</v>
      </c>
      <c r="K8" s="95" t="e">
        <f ca="1" t="shared" si="3"/>
        <v>#REF!</v>
      </c>
      <c r="L8" s="95" t="e">
        <f ca="1" t="shared" si="0"/>
        <v>#REF!</v>
      </c>
      <c r="M8" s="87" t="e">
        <f ca="1">ROUND(SUMIF(#REF!,$B$8,#REF!),4)</f>
        <v>#REF!</v>
      </c>
      <c r="N8" s="87" t="e">
        <f ca="1">ROUND(SUMIF(#REF!,$B$8,#REF!),4)</f>
        <v>#REF!</v>
      </c>
      <c r="O8" s="87" t="e">
        <f>SUMIF(#REF!,$B$8,#REF!)</f>
        <v>#REF!</v>
      </c>
      <c r="P8" s="87" t="e">
        <f ca="1" t="shared" si="1"/>
        <v>#REF!</v>
      </c>
      <c r="Q8" s="95" t="e">
        <f ca="1" t="shared" si="4"/>
        <v>#REF!</v>
      </c>
      <c r="R8" s="95" t="e">
        <f ca="1" t="shared" si="2"/>
        <v>#REF!</v>
      </c>
      <c r="S8" s="101"/>
      <c r="U8" s="101"/>
    </row>
    <row r="9" ht="20" customHeight="true" spans="1:21">
      <c r="A9" s="41">
        <v>4</v>
      </c>
      <c r="B9" s="86" t="s">
        <v>15</v>
      </c>
      <c r="C9" s="41">
        <v>5</v>
      </c>
      <c r="D9" s="87" t="e">
        <f ca="1">SUMIF(#REF!,$B$9,#REF!)</f>
        <v>#REF!</v>
      </c>
      <c r="E9" s="95">
        <v>0.0025</v>
      </c>
      <c r="F9" s="87" t="e">
        <f ca="1">SUMIF(#REF!,$B$9,#REF!)</f>
        <v>#REF!</v>
      </c>
      <c r="G9" s="87" t="e">
        <f ca="1">SUMIF(#REF!,$B$9,#REF!)</f>
        <v>#REF!</v>
      </c>
      <c r="H9" s="87"/>
      <c r="I9" s="87" t="e">
        <f ca="1">SUMIF(#REF!,$B$9,#REF!)</f>
        <v>#REF!</v>
      </c>
      <c r="J9" s="87" t="e">
        <f ca="1">SUMIF(#REF!,$B$9,#REF!)</f>
        <v>#REF!</v>
      </c>
      <c r="K9" s="95" t="e">
        <f ca="1" t="shared" si="3"/>
        <v>#REF!</v>
      </c>
      <c r="L9" s="95" t="e">
        <f ca="1" t="shared" si="0"/>
        <v>#REF!</v>
      </c>
      <c r="M9" s="87" t="e">
        <f ca="1">ROUND(SUMIF(#REF!,$B$9,#REF!),4)</f>
        <v>#REF!</v>
      </c>
      <c r="N9" s="87" t="e">
        <f ca="1">ROUND(SUMIF(#REF!,$B$9,#REF!),4)</f>
        <v>#REF!</v>
      </c>
      <c r="O9" s="87" t="e">
        <f>SUMIF(#REF!,$B$9,#REF!)</f>
        <v>#REF!</v>
      </c>
      <c r="P9" s="87" t="e">
        <f ca="1" t="shared" si="1"/>
        <v>#REF!</v>
      </c>
      <c r="Q9" s="95" t="e">
        <f ca="1" t="shared" si="4"/>
        <v>#REF!</v>
      </c>
      <c r="R9" s="95" t="e">
        <f ca="1" t="shared" si="2"/>
        <v>#REF!</v>
      </c>
      <c r="S9" s="101"/>
      <c r="U9" s="101"/>
    </row>
    <row r="10" ht="20" customHeight="true" spans="1:21">
      <c r="A10" s="41">
        <v>5</v>
      </c>
      <c r="B10" s="86" t="s">
        <v>16</v>
      </c>
      <c r="C10" s="41">
        <v>7</v>
      </c>
      <c r="D10" s="87" t="e">
        <f ca="1">SUMIF(#REF!,$B$10,#REF!)</f>
        <v>#REF!</v>
      </c>
      <c r="E10" s="95">
        <v>0.0025</v>
      </c>
      <c r="F10" s="87" t="e">
        <f ca="1">SUMIF(#REF!,$B$10,#REF!)</f>
        <v>#REF!</v>
      </c>
      <c r="G10" s="87" t="e">
        <f ca="1">SUMIF(#REF!,$B$10,#REF!)</f>
        <v>#REF!</v>
      </c>
      <c r="H10" s="87"/>
      <c r="I10" s="87" t="e">
        <f ca="1">SUMIF(#REF!,$B$10,#REF!)</f>
        <v>#REF!</v>
      </c>
      <c r="J10" s="87" t="e">
        <f ca="1">SUMIF(#REF!,$B$10,#REF!)</f>
        <v>#REF!</v>
      </c>
      <c r="K10" s="95" t="e">
        <f ca="1" t="shared" si="3"/>
        <v>#REF!</v>
      </c>
      <c r="L10" s="95" t="e">
        <f ca="1" t="shared" si="0"/>
        <v>#REF!</v>
      </c>
      <c r="M10" s="87" t="e">
        <f ca="1">SUMIF(#REF!,$B$10,#REF!)</f>
        <v>#REF!</v>
      </c>
      <c r="N10" s="87" t="e">
        <f ca="1">SUMIF(#REF!,$B$10,#REF!)</f>
        <v>#REF!</v>
      </c>
      <c r="O10" s="87" t="e">
        <f>SUMIF(#REF!,$B$10,#REF!)</f>
        <v>#REF!</v>
      </c>
      <c r="P10" s="87" t="e">
        <f ca="1" t="shared" si="1"/>
        <v>#REF!</v>
      </c>
      <c r="Q10" s="95" t="e">
        <f ca="1" t="shared" si="4"/>
        <v>#REF!</v>
      </c>
      <c r="R10" s="95" t="e">
        <f ca="1" t="shared" si="2"/>
        <v>#REF!</v>
      </c>
      <c r="S10" s="101"/>
      <c r="U10" s="101"/>
    </row>
    <row r="11" ht="20" customHeight="true" spans="1:21">
      <c r="A11" s="41">
        <v>6</v>
      </c>
      <c r="B11" s="86" t="s">
        <v>17</v>
      </c>
      <c r="C11" s="41">
        <v>2</v>
      </c>
      <c r="D11" s="87" t="e">
        <f ca="1">SUMIF(#REF!,$B$11,#REF!)</f>
        <v>#REF!</v>
      </c>
      <c r="E11" s="95">
        <v>0.0025</v>
      </c>
      <c r="F11" s="87" t="e">
        <f ca="1">SUMIF(#REF!,$B$11,#REF!)</f>
        <v>#REF!</v>
      </c>
      <c r="G11" s="87" t="e">
        <f ca="1">SUMIF(#REF!,$B$11,#REF!)</f>
        <v>#REF!</v>
      </c>
      <c r="H11" s="87"/>
      <c r="I11" s="87" t="e">
        <f ca="1">SUMIF(#REF!,$B$11,#REF!)</f>
        <v>#REF!</v>
      </c>
      <c r="J11" s="87" t="e">
        <f ca="1">SUMIF(#REF!,$B$11,#REF!)</f>
        <v>#REF!</v>
      </c>
      <c r="K11" s="95" t="e">
        <f ca="1" t="shared" si="3"/>
        <v>#REF!</v>
      </c>
      <c r="L11" s="95" t="e">
        <f ca="1" t="shared" si="0"/>
        <v>#REF!</v>
      </c>
      <c r="M11" s="87" t="e">
        <f ca="1">SUMIF(#REF!,$B$11,#REF!)</f>
        <v>#REF!</v>
      </c>
      <c r="N11" s="87" t="e">
        <f ca="1">SUMIF(#REF!,$B$11,#REF!)</f>
        <v>#REF!</v>
      </c>
      <c r="O11" s="87" t="e">
        <f>SUMIF(#REF!,$B$11,#REF!)</f>
        <v>#REF!</v>
      </c>
      <c r="P11" s="87" t="e">
        <f ca="1" t="shared" si="1"/>
        <v>#REF!</v>
      </c>
      <c r="Q11" s="95" t="e">
        <f ca="1" t="shared" si="4"/>
        <v>#REF!</v>
      </c>
      <c r="R11" s="95" t="e">
        <f ca="1" t="shared" si="2"/>
        <v>#REF!</v>
      </c>
      <c r="S11" s="101"/>
      <c r="U11" s="101"/>
    </row>
    <row r="12" ht="20" customHeight="true" spans="1:21">
      <c r="A12" s="41">
        <v>7</v>
      </c>
      <c r="B12" s="86" t="s">
        <v>18</v>
      </c>
      <c r="C12" s="41">
        <v>2</v>
      </c>
      <c r="D12" s="87" t="e">
        <f ca="1">SUMIF(#REF!,$B$12,#REF!)</f>
        <v>#REF!</v>
      </c>
      <c r="E12" s="95">
        <v>0.0025</v>
      </c>
      <c r="F12" s="87" t="e">
        <f ca="1">SUMIF(#REF!,$B$12,#REF!)</f>
        <v>#REF!</v>
      </c>
      <c r="G12" s="87" t="e">
        <f ca="1">SUMIF(#REF!,$B$12,#REF!)</f>
        <v>#REF!</v>
      </c>
      <c r="H12" s="87"/>
      <c r="I12" s="87" t="e">
        <f ca="1">SUMIF(#REF!,$B$12,#REF!)</f>
        <v>#REF!</v>
      </c>
      <c r="J12" s="87" t="e">
        <f ca="1">SUMIF(#REF!,$B$12,#REF!)</f>
        <v>#REF!</v>
      </c>
      <c r="K12" s="95" t="e">
        <f ca="1" t="shared" si="3"/>
        <v>#REF!</v>
      </c>
      <c r="L12" s="95" t="e">
        <f ca="1" t="shared" si="0"/>
        <v>#REF!</v>
      </c>
      <c r="M12" s="87" t="e">
        <f ca="1">SUMIF(#REF!,$B$12,#REF!)</f>
        <v>#REF!</v>
      </c>
      <c r="N12" s="87" t="e">
        <f ca="1">SUMIF(#REF!,$B$12,#REF!)</f>
        <v>#REF!</v>
      </c>
      <c r="O12" s="87" t="e">
        <f>SUMIF(#REF!,$B$12,#REF!)</f>
        <v>#REF!</v>
      </c>
      <c r="P12" s="87" t="e">
        <f ca="1" t="shared" si="1"/>
        <v>#REF!</v>
      </c>
      <c r="Q12" s="95" t="e">
        <f ca="1" t="shared" si="4"/>
        <v>#REF!</v>
      </c>
      <c r="R12" s="95" t="e">
        <f ca="1" t="shared" si="2"/>
        <v>#REF!</v>
      </c>
      <c r="S12" s="101"/>
      <c r="U12" s="101"/>
    </row>
    <row r="13" ht="20" customHeight="true" spans="1:21">
      <c r="A13" s="41">
        <v>8</v>
      </c>
      <c r="B13" s="86" t="s">
        <v>19</v>
      </c>
      <c r="C13" s="41">
        <v>2</v>
      </c>
      <c r="D13" s="87" t="e">
        <f ca="1">SUMIF(#REF!,$B$13,#REF!)</f>
        <v>#REF!</v>
      </c>
      <c r="E13" s="95">
        <v>0.0025</v>
      </c>
      <c r="F13" s="87" t="e">
        <f ca="1">SUMIF(#REF!,$B$13,#REF!)</f>
        <v>#REF!</v>
      </c>
      <c r="G13" s="87" t="e">
        <f ca="1">SUMIF(#REF!,$B$13,#REF!)</f>
        <v>#REF!</v>
      </c>
      <c r="H13" s="87"/>
      <c r="I13" s="87" t="e">
        <f ca="1">SUMIF(#REF!,$B$13,#REF!)</f>
        <v>#REF!</v>
      </c>
      <c r="J13" s="87" t="e">
        <f ca="1">SUMIF(#REF!,$B$13,#REF!)</f>
        <v>#REF!</v>
      </c>
      <c r="K13" s="95" t="e">
        <f ca="1" t="shared" si="3"/>
        <v>#REF!</v>
      </c>
      <c r="L13" s="95" t="e">
        <f ca="1" t="shared" si="0"/>
        <v>#REF!</v>
      </c>
      <c r="M13" s="87" t="e">
        <f ca="1">SUMIF(#REF!,$B$13,#REF!)</f>
        <v>#REF!</v>
      </c>
      <c r="N13" s="87" t="e">
        <f ca="1">SUMIF(#REF!,$B$13,#REF!)</f>
        <v>#REF!</v>
      </c>
      <c r="O13" s="87" t="e">
        <f>SUMIF(#REF!,$B$13,#REF!)</f>
        <v>#REF!</v>
      </c>
      <c r="P13" s="87" t="e">
        <f ca="1" t="shared" si="1"/>
        <v>#REF!</v>
      </c>
      <c r="Q13" s="95" t="e">
        <f ca="1" t="shared" si="4"/>
        <v>#REF!</v>
      </c>
      <c r="R13" s="95" t="e">
        <f ca="1" t="shared" si="2"/>
        <v>#REF!</v>
      </c>
      <c r="S13" s="101"/>
      <c r="U13" s="101"/>
    </row>
    <row r="14" ht="20" customHeight="true" spans="1:21">
      <c r="A14" s="41">
        <v>9</v>
      </c>
      <c r="B14" s="86" t="s">
        <v>20</v>
      </c>
      <c r="C14" s="41">
        <v>2</v>
      </c>
      <c r="D14" s="87" t="e">
        <f ca="1">SUMIF(#REF!,$B$14,#REF!)</f>
        <v>#REF!</v>
      </c>
      <c r="E14" s="95">
        <v>0.0025</v>
      </c>
      <c r="F14" s="87" t="e">
        <f ca="1">SUMIF(#REF!,$B$14,#REF!)</f>
        <v>#REF!</v>
      </c>
      <c r="G14" s="87" t="e">
        <f ca="1">SUMIF(#REF!,$B$14,#REF!)</f>
        <v>#REF!</v>
      </c>
      <c r="H14" s="87"/>
      <c r="I14" s="87" t="e">
        <f ca="1">SUMIF(#REF!,$B$14,#REF!)</f>
        <v>#REF!</v>
      </c>
      <c r="J14" s="87" t="e">
        <f ca="1">SUMIF(#REF!,$B$14,#REF!)</f>
        <v>#REF!</v>
      </c>
      <c r="K14" s="95" t="e">
        <f ca="1" t="shared" si="3"/>
        <v>#REF!</v>
      </c>
      <c r="L14" s="95" t="e">
        <f ca="1" t="shared" si="0"/>
        <v>#REF!</v>
      </c>
      <c r="M14" s="87" t="e">
        <f ca="1">SUMIF(#REF!,$B$14,#REF!)</f>
        <v>#REF!</v>
      </c>
      <c r="N14" s="87" t="e">
        <f ca="1">SUMIF(#REF!,$B$14,#REF!)</f>
        <v>#REF!</v>
      </c>
      <c r="O14" s="87" t="e">
        <f>SUMIF(#REF!,$B$14,#REF!)</f>
        <v>#REF!</v>
      </c>
      <c r="P14" s="87" t="e">
        <f ca="1" t="shared" si="1"/>
        <v>#REF!</v>
      </c>
      <c r="Q14" s="95" t="e">
        <f ca="1" t="shared" si="4"/>
        <v>#REF!</v>
      </c>
      <c r="R14" s="95" t="e">
        <f ca="1" t="shared" si="2"/>
        <v>#REF!</v>
      </c>
      <c r="S14" s="101"/>
      <c r="U14" s="101"/>
    </row>
    <row r="15" ht="20" customHeight="true" spans="1:21">
      <c r="A15" s="41">
        <v>10</v>
      </c>
      <c r="B15" s="86" t="s">
        <v>21</v>
      </c>
      <c r="C15" s="41">
        <v>12</v>
      </c>
      <c r="D15" s="87" t="e">
        <f ca="1">SUMIF(#REF!,$B$15,#REF!)</f>
        <v>#REF!</v>
      </c>
      <c r="E15" s="95">
        <v>0.0025</v>
      </c>
      <c r="F15" s="87" t="e">
        <f ca="1">SUMIF(#REF!,$B$15,#REF!)</f>
        <v>#REF!</v>
      </c>
      <c r="G15" s="87" t="e">
        <f ca="1">SUMIF(#REF!,$B$15,#REF!)</f>
        <v>#REF!</v>
      </c>
      <c r="H15" s="87"/>
      <c r="I15" s="87" t="e">
        <f ca="1">SUMIF(#REF!,$B$15,#REF!)</f>
        <v>#REF!</v>
      </c>
      <c r="J15" s="87" t="e">
        <f ca="1">SUMIF(#REF!,$B$15,#REF!)</f>
        <v>#REF!</v>
      </c>
      <c r="K15" s="95" t="e">
        <f ca="1" t="shared" si="3"/>
        <v>#REF!</v>
      </c>
      <c r="L15" s="95" t="e">
        <f ca="1" t="shared" si="0"/>
        <v>#REF!</v>
      </c>
      <c r="M15" s="87" t="e">
        <f ca="1">SUMIF(#REF!,$B$15,#REF!)</f>
        <v>#REF!</v>
      </c>
      <c r="N15" s="87" t="e">
        <f ca="1">SUMIF(#REF!,$B$15,#REF!)</f>
        <v>#REF!</v>
      </c>
      <c r="O15" s="87" t="e">
        <f>SUMIF(#REF!,$B$15,#REF!)</f>
        <v>#REF!</v>
      </c>
      <c r="P15" s="87" t="e">
        <f ca="1" t="shared" si="1"/>
        <v>#REF!</v>
      </c>
      <c r="Q15" s="95" t="e">
        <f ca="1" t="shared" si="4"/>
        <v>#REF!</v>
      </c>
      <c r="R15" s="95" t="e">
        <f ca="1" t="shared" si="2"/>
        <v>#REF!</v>
      </c>
      <c r="S15" s="101"/>
      <c r="U15" s="101"/>
    </row>
    <row r="16" ht="20" customHeight="true" spans="1:21">
      <c r="A16" s="41">
        <v>11</v>
      </c>
      <c r="B16" s="86" t="s">
        <v>22</v>
      </c>
      <c r="C16" s="41">
        <v>3</v>
      </c>
      <c r="D16" s="87" t="e">
        <f ca="1">SUMIF(#REF!,$B$16,#REF!)</f>
        <v>#REF!</v>
      </c>
      <c r="E16" s="95">
        <v>0.0025</v>
      </c>
      <c r="F16" s="87" t="e">
        <f ca="1">SUMIF(#REF!,$B$16,#REF!)</f>
        <v>#REF!</v>
      </c>
      <c r="G16" s="87" t="e">
        <f ca="1">SUMIF(#REF!,$B$16,#REF!)</f>
        <v>#REF!</v>
      </c>
      <c r="H16" s="87"/>
      <c r="I16" s="87" t="e">
        <f ca="1">SUMIF(#REF!,$B$16,#REF!)</f>
        <v>#REF!</v>
      </c>
      <c r="J16" s="87" t="e">
        <f ca="1">SUMIF(#REF!,$B$16,#REF!)</f>
        <v>#REF!</v>
      </c>
      <c r="K16" s="95" t="e">
        <f ca="1" t="shared" si="3"/>
        <v>#REF!</v>
      </c>
      <c r="L16" s="95" t="e">
        <f ca="1" t="shared" si="0"/>
        <v>#REF!</v>
      </c>
      <c r="M16" s="87" t="e">
        <f ca="1">SUMIF(#REF!,$B$16,#REF!)</f>
        <v>#REF!</v>
      </c>
      <c r="N16" s="87" t="e">
        <f ca="1">SUMIF(#REF!,$B$16,#REF!)</f>
        <v>#REF!</v>
      </c>
      <c r="O16" s="87" t="e">
        <f>SUMIF(#REF!,$B$16,#REF!)</f>
        <v>#REF!</v>
      </c>
      <c r="P16" s="87" t="e">
        <f ca="1" t="shared" si="1"/>
        <v>#REF!</v>
      </c>
      <c r="Q16" s="95" t="e">
        <f ca="1" t="shared" si="4"/>
        <v>#REF!</v>
      </c>
      <c r="R16" s="95" t="e">
        <f ca="1" t="shared" si="2"/>
        <v>#REF!</v>
      </c>
      <c r="S16" s="101"/>
      <c r="U16" s="101"/>
    </row>
    <row r="17" ht="20" customHeight="true" spans="1:21">
      <c r="A17" s="41">
        <v>12</v>
      </c>
      <c r="B17" s="86" t="s">
        <v>23</v>
      </c>
      <c r="C17" s="41">
        <v>2</v>
      </c>
      <c r="D17" s="87" t="e">
        <f ca="1">SUMIF(#REF!,$B$17,#REF!)</f>
        <v>#REF!</v>
      </c>
      <c r="E17" s="95">
        <v>0.0025</v>
      </c>
      <c r="F17" s="87" t="e">
        <f ca="1">SUMIF(#REF!,$B$17,#REF!)</f>
        <v>#REF!</v>
      </c>
      <c r="G17" s="87" t="e">
        <f ca="1">SUMIF(#REF!,$B$17,#REF!)</f>
        <v>#REF!</v>
      </c>
      <c r="H17" s="87"/>
      <c r="I17" s="87" t="e">
        <f ca="1">SUMIF(#REF!,$B$17,#REF!)</f>
        <v>#REF!</v>
      </c>
      <c r="J17" s="87" t="e">
        <f ca="1">SUMIF(#REF!,$B$17,#REF!)</f>
        <v>#REF!</v>
      </c>
      <c r="K17" s="95" t="e">
        <f ca="1" t="shared" si="3"/>
        <v>#REF!</v>
      </c>
      <c r="L17" s="95" t="e">
        <f ca="1" t="shared" si="0"/>
        <v>#REF!</v>
      </c>
      <c r="M17" s="87" t="e">
        <f ca="1">SUMIF(#REF!,$B$17,#REF!)</f>
        <v>#REF!</v>
      </c>
      <c r="N17" s="87" t="e">
        <f ca="1">SUMIF(#REF!,$B$17,#REF!)</f>
        <v>#REF!</v>
      </c>
      <c r="O17" s="87" t="e">
        <f>SUMIF(#REF!,$B$17,#REF!)</f>
        <v>#REF!</v>
      </c>
      <c r="P17" s="87" t="e">
        <f ca="1" t="shared" si="1"/>
        <v>#REF!</v>
      </c>
      <c r="Q17" s="95" t="e">
        <f ca="1" t="shared" si="4"/>
        <v>#REF!</v>
      </c>
      <c r="R17" s="95" t="e">
        <f ca="1" t="shared" si="2"/>
        <v>#REF!</v>
      </c>
      <c r="S17" s="101"/>
      <c r="U17" s="101"/>
    </row>
    <row r="18" ht="20" customHeight="true" spans="1:21">
      <c r="A18" s="41">
        <v>13</v>
      </c>
      <c r="B18" s="86" t="s">
        <v>24</v>
      </c>
      <c r="C18" s="41">
        <v>10</v>
      </c>
      <c r="D18" s="87" t="e">
        <f ca="1">SUMIF(#REF!,$B$18,#REF!)</f>
        <v>#REF!</v>
      </c>
      <c r="E18" s="95">
        <v>0.0025</v>
      </c>
      <c r="F18" s="87" t="e">
        <f ca="1">SUMIF(#REF!,$B$18,#REF!)</f>
        <v>#REF!</v>
      </c>
      <c r="G18" s="87" t="e">
        <f ca="1">SUMIF(#REF!,$B$18,#REF!)</f>
        <v>#REF!</v>
      </c>
      <c r="H18" s="87"/>
      <c r="I18" s="87" t="e">
        <f ca="1">SUMIF(#REF!,$B$18,#REF!)</f>
        <v>#REF!</v>
      </c>
      <c r="J18" s="87" t="e">
        <f ca="1">SUMIF(#REF!,$B$18,#REF!)</f>
        <v>#REF!</v>
      </c>
      <c r="K18" s="95" t="e">
        <f ca="1" t="shared" si="3"/>
        <v>#REF!</v>
      </c>
      <c r="L18" s="95" t="e">
        <f ca="1" t="shared" si="0"/>
        <v>#REF!</v>
      </c>
      <c r="M18" s="87" t="e">
        <f ca="1">SUMIF(#REF!,$B$18,#REF!)</f>
        <v>#REF!</v>
      </c>
      <c r="N18" s="87" t="e">
        <f ca="1">SUMIF(#REF!,$B$18,#REF!)</f>
        <v>#REF!</v>
      </c>
      <c r="O18" s="87" t="e">
        <f>SUMIF(#REF!,$B$18,#REF!)</f>
        <v>#REF!</v>
      </c>
      <c r="P18" s="87" t="e">
        <f ca="1" t="shared" si="1"/>
        <v>#REF!</v>
      </c>
      <c r="Q18" s="95" t="e">
        <f ca="1" t="shared" si="4"/>
        <v>#REF!</v>
      </c>
      <c r="R18" s="95" t="e">
        <f ca="1" t="shared" si="2"/>
        <v>#REF!</v>
      </c>
      <c r="S18" s="101"/>
      <c r="U18" s="101"/>
    </row>
    <row r="19" ht="20" customHeight="true" spans="1:21">
      <c r="A19" s="41">
        <v>14</v>
      </c>
      <c r="B19" s="86" t="s">
        <v>25</v>
      </c>
      <c r="C19" s="41">
        <v>1</v>
      </c>
      <c r="D19" s="87" t="e">
        <f ca="1">SUMIF(#REF!,$B$19,#REF!)</f>
        <v>#REF!</v>
      </c>
      <c r="E19" s="95">
        <v>0.0025</v>
      </c>
      <c r="F19" s="87" t="e">
        <f ca="1">SUMIF(#REF!,$B$19,#REF!)</f>
        <v>#REF!</v>
      </c>
      <c r="G19" s="87" t="e">
        <f ca="1">SUMIF(#REF!,$B$19,#REF!)</f>
        <v>#REF!</v>
      </c>
      <c r="H19" s="87"/>
      <c r="I19" s="87" t="e">
        <f ca="1">SUMIF(#REF!,$B$19,#REF!)</f>
        <v>#REF!</v>
      </c>
      <c r="J19" s="87" t="e">
        <f ca="1">SUMIF(#REF!,$B$19,#REF!)</f>
        <v>#REF!</v>
      </c>
      <c r="K19" s="95" t="e">
        <f ca="1" t="shared" si="3"/>
        <v>#REF!</v>
      </c>
      <c r="L19" s="95" t="e">
        <f ca="1" t="shared" si="0"/>
        <v>#REF!</v>
      </c>
      <c r="M19" s="87" t="e">
        <f ca="1">SUMIF(#REF!,$B$19,#REF!)</f>
        <v>#REF!</v>
      </c>
      <c r="N19" s="87" t="e">
        <f ca="1">SUMIF(#REF!,$B$19,#REF!)</f>
        <v>#REF!</v>
      </c>
      <c r="O19" s="87" t="e">
        <f>SUMIF(#REF!,$B$19,#REF!)</f>
        <v>#REF!</v>
      </c>
      <c r="P19" s="87" t="e">
        <f ca="1" t="shared" si="1"/>
        <v>#REF!</v>
      </c>
      <c r="Q19" s="95" t="e">
        <f ca="1" t="shared" si="4"/>
        <v>#REF!</v>
      </c>
      <c r="R19" s="95" t="e">
        <f ca="1" t="shared" si="2"/>
        <v>#REF!</v>
      </c>
      <c r="S19" s="101"/>
      <c r="U19" s="101"/>
    </row>
    <row r="20" ht="20" customHeight="true" spans="1:21">
      <c r="A20" s="41">
        <v>15</v>
      </c>
      <c r="B20" s="86" t="s">
        <v>26</v>
      </c>
      <c r="C20" s="41">
        <v>5</v>
      </c>
      <c r="D20" s="87" t="e">
        <f ca="1">SUMIF(#REF!,$B$20,#REF!)</f>
        <v>#REF!</v>
      </c>
      <c r="E20" s="95">
        <v>0.0025</v>
      </c>
      <c r="F20" s="87" t="e">
        <f ca="1">SUMIF(#REF!,$B$20,#REF!)</f>
        <v>#REF!</v>
      </c>
      <c r="G20" s="87" t="e">
        <f ca="1">SUMIF(#REF!,$B$20,#REF!)</f>
        <v>#REF!</v>
      </c>
      <c r="H20" s="87"/>
      <c r="I20" s="87" t="e">
        <f ca="1">SUMIF(#REF!,$B$20,#REF!)</f>
        <v>#REF!</v>
      </c>
      <c r="J20" s="87" t="e">
        <f ca="1">SUMIF(#REF!,$B$20,#REF!)</f>
        <v>#REF!</v>
      </c>
      <c r="K20" s="95" t="e">
        <f ca="1" t="shared" si="3"/>
        <v>#REF!</v>
      </c>
      <c r="L20" s="95" t="e">
        <f ca="1" t="shared" si="0"/>
        <v>#REF!</v>
      </c>
      <c r="M20" s="87" t="e">
        <f ca="1">SUMIF(#REF!,$B$20,#REF!)</f>
        <v>#REF!</v>
      </c>
      <c r="N20" s="87" t="e">
        <f ca="1">SUMIF(#REF!,$B$20,#REF!)</f>
        <v>#REF!</v>
      </c>
      <c r="O20" s="87" t="e">
        <f>SUMIF(#REF!,$B$20,#REF!)</f>
        <v>#REF!</v>
      </c>
      <c r="P20" s="87" t="e">
        <f ca="1" t="shared" si="1"/>
        <v>#REF!</v>
      </c>
      <c r="Q20" s="95" t="e">
        <f ca="1" t="shared" si="4"/>
        <v>#REF!</v>
      </c>
      <c r="R20" s="95" t="e">
        <f ca="1" t="shared" si="2"/>
        <v>#REF!</v>
      </c>
      <c r="S20" s="101"/>
      <c r="U20" s="101"/>
    </row>
    <row r="21" ht="20" customHeight="true" spans="1:21">
      <c r="A21" s="41">
        <v>16</v>
      </c>
      <c r="B21" s="86" t="s">
        <v>27</v>
      </c>
      <c r="C21" s="41">
        <v>4</v>
      </c>
      <c r="D21" s="87" t="e">
        <f ca="1">SUMIF(#REF!,$B$21,#REF!)</f>
        <v>#REF!</v>
      </c>
      <c r="E21" s="95">
        <v>0.0025</v>
      </c>
      <c r="F21" s="87" t="e">
        <f ca="1">SUMIF(#REF!,$B$21,#REF!)</f>
        <v>#REF!</v>
      </c>
      <c r="G21" s="87" t="e">
        <f ca="1">SUMIF(#REF!,$B$21,#REF!)</f>
        <v>#REF!</v>
      </c>
      <c r="H21" s="87"/>
      <c r="I21" s="87" t="e">
        <f ca="1">SUMIF(#REF!,$B$21,#REF!)</f>
        <v>#REF!</v>
      </c>
      <c r="J21" s="87" t="e">
        <f ca="1">SUMIF(#REF!,$B$21,#REF!)</f>
        <v>#REF!</v>
      </c>
      <c r="K21" s="95" t="e">
        <f ca="1" t="shared" si="3"/>
        <v>#REF!</v>
      </c>
      <c r="L21" s="95" t="e">
        <f ca="1" t="shared" si="0"/>
        <v>#REF!</v>
      </c>
      <c r="M21" s="87" t="e">
        <f ca="1">SUMIF(#REF!,$B$21,#REF!)</f>
        <v>#REF!</v>
      </c>
      <c r="N21" s="87" t="e">
        <f ca="1">SUMIF(#REF!,$B$21,#REF!)</f>
        <v>#REF!</v>
      </c>
      <c r="O21" s="87" t="e">
        <f>SUMIF(#REF!,$B$21,#REF!)</f>
        <v>#REF!</v>
      </c>
      <c r="P21" s="87" t="e">
        <f ca="1" t="shared" si="1"/>
        <v>#REF!</v>
      </c>
      <c r="Q21" s="95" t="e">
        <f ca="1" t="shared" si="4"/>
        <v>#REF!</v>
      </c>
      <c r="R21" s="95" t="e">
        <f ca="1" t="shared" si="2"/>
        <v>#REF!</v>
      </c>
      <c r="S21" s="101"/>
      <c r="U21" s="101"/>
    </row>
    <row r="22" ht="20" customHeight="true" spans="1:21">
      <c r="A22" s="41">
        <v>17</v>
      </c>
      <c r="B22" s="86" t="s">
        <v>28</v>
      </c>
      <c r="C22" s="41">
        <v>1</v>
      </c>
      <c r="D22" s="87" t="e">
        <f ca="1">SUMIF(#REF!,$B$22,#REF!)</f>
        <v>#REF!</v>
      </c>
      <c r="E22" s="95">
        <v>0.0025</v>
      </c>
      <c r="F22" s="87" t="e">
        <f ca="1">SUMIF(#REF!,$B$22,#REF!)</f>
        <v>#REF!</v>
      </c>
      <c r="G22" s="87" t="e">
        <f ca="1">SUMIF(#REF!,$B$22,#REF!)</f>
        <v>#REF!</v>
      </c>
      <c r="H22" s="87"/>
      <c r="I22" s="87" t="e">
        <f ca="1">SUMIF(#REF!,$B$22,#REF!)</f>
        <v>#REF!</v>
      </c>
      <c r="J22" s="87" t="e">
        <f ca="1">SUMIF(#REF!,$B$22,#REF!)</f>
        <v>#REF!</v>
      </c>
      <c r="K22" s="95" t="e">
        <f ca="1" t="shared" si="3"/>
        <v>#REF!</v>
      </c>
      <c r="L22" s="95" t="e">
        <f ca="1" t="shared" si="0"/>
        <v>#REF!</v>
      </c>
      <c r="M22" s="87" t="e">
        <f ca="1">SUMIF(#REF!,$B$22,#REF!)</f>
        <v>#REF!</v>
      </c>
      <c r="N22" s="87" t="e">
        <f ca="1">SUMIF(#REF!,$B$22,#REF!)</f>
        <v>#REF!</v>
      </c>
      <c r="O22" s="87" t="e">
        <f>SUMIF(#REF!,$B$22,#REF!)</f>
        <v>#REF!</v>
      </c>
      <c r="P22" s="87" t="e">
        <f ca="1" t="shared" si="1"/>
        <v>#REF!</v>
      </c>
      <c r="Q22" s="95" t="e">
        <f ca="1" t="shared" si="4"/>
        <v>#REF!</v>
      </c>
      <c r="R22" s="95" t="e">
        <f ca="1" t="shared" si="2"/>
        <v>#REF!</v>
      </c>
      <c r="S22" s="101"/>
      <c r="U22" s="101"/>
    </row>
    <row r="23" ht="20" customHeight="true" spans="1:21">
      <c r="A23" s="41">
        <v>18</v>
      </c>
      <c r="B23" s="86" t="s">
        <v>29</v>
      </c>
      <c r="C23" s="41">
        <v>2</v>
      </c>
      <c r="D23" s="87" t="e">
        <f ca="1">SUMIF(#REF!,$B$23,#REF!)</f>
        <v>#REF!</v>
      </c>
      <c r="E23" s="95">
        <v>0.0025</v>
      </c>
      <c r="F23" s="87" t="e">
        <f ca="1">SUMIF(#REF!,$B$23,#REF!)</f>
        <v>#REF!</v>
      </c>
      <c r="G23" s="87" t="e">
        <f ca="1">SUMIF(#REF!,$B$23,#REF!)</f>
        <v>#REF!</v>
      </c>
      <c r="H23" s="87"/>
      <c r="I23" s="87" t="e">
        <f ca="1">SUMIF(#REF!,$B$23,#REF!)</f>
        <v>#REF!</v>
      </c>
      <c r="J23" s="87" t="e">
        <f ca="1">SUMIF(#REF!,$B$23,#REF!)</f>
        <v>#REF!</v>
      </c>
      <c r="K23" s="95" t="e">
        <f ca="1" t="shared" si="3"/>
        <v>#REF!</v>
      </c>
      <c r="L23" s="95" t="e">
        <f ca="1" t="shared" si="0"/>
        <v>#REF!</v>
      </c>
      <c r="M23" s="87" t="e">
        <f ca="1">SUMIF(#REF!,$B$23,#REF!)</f>
        <v>#REF!</v>
      </c>
      <c r="N23" s="87" t="e">
        <f ca="1">SUMIF(#REF!,$B$23,#REF!)</f>
        <v>#REF!</v>
      </c>
      <c r="O23" s="87" t="e">
        <f>SUMIF(#REF!,$B$23,#REF!)</f>
        <v>#REF!</v>
      </c>
      <c r="P23" s="87" t="e">
        <f ca="1" t="shared" si="1"/>
        <v>#REF!</v>
      </c>
      <c r="Q23" s="95" t="e">
        <f ca="1" t="shared" si="4"/>
        <v>#REF!</v>
      </c>
      <c r="R23" s="95" t="e">
        <f ca="1" t="shared" si="2"/>
        <v>#REF!</v>
      </c>
      <c r="S23" s="101"/>
      <c r="U23" s="101"/>
    </row>
    <row r="24" s="82" customFormat="true" ht="20" customHeight="true" spans="1:21">
      <c r="A24" s="88" t="s">
        <v>30</v>
      </c>
      <c r="B24" s="88"/>
      <c r="C24" s="72">
        <f>SUM(C6:C23)</f>
        <v>169</v>
      </c>
      <c r="D24" s="89" t="e">
        <f ca="1">ROUND(SUM(D6:D23),4)</f>
        <v>#REF!</v>
      </c>
      <c r="E24" s="89"/>
      <c r="F24" s="89" t="e">
        <f ca="1">ROUND(SUM(F6:F23),4)</f>
        <v>#REF!</v>
      </c>
      <c r="G24" s="89" t="e">
        <f ca="1">ROUND(SUM(G6:G23),4)</f>
        <v>#REF!</v>
      </c>
      <c r="H24" s="89"/>
      <c r="I24" s="89" t="e">
        <f ca="1">ROUND(SUM(I6:I23),4)</f>
        <v>#REF!</v>
      </c>
      <c r="J24" s="89" t="e">
        <f ca="1">ROUND(SUM(J6:J23),4)</f>
        <v>#REF!</v>
      </c>
      <c r="K24" s="96" t="e">
        <f ca="1" t="shared" si="3"/>
        <v>#REF!</v>
      </c>
      <c r="L24" s="96" t="e">
        <f ca="1" t="shared" si="0"/>
        <v>#REF!</v>
      </c>
      <c r="M24" s="89" t="e">
        <f ca="1">ROUND(SUM(M6:M23),4)</f>
        <v>#REF!</v>
      </c>
      <c r="N24" s="89" t="e">
        <f ca="1">ROUND(SUM(N6:N23),4)</f>
        <v>#REF!</v>
      </c>
      <c r="O24" s="89" t="e">
        <f>ROUND(SUM(O6:O23),4)</f>
        <v>#REF!</v>
      </c>
      <c r="P24" s="89" t="e">
        <f ca="1">ROUND(SUM(P6:P23),4)</f>
        <v>#REF!</v>
      </c>
      <c r="Q24" s="96" t="e">
        <f ca="1" t="shared" si="4"/>
        <v>#REF!</v>
      </c>
      <c r="R24" s="96" t="e">
        <f ca="1" t="shared" si="2"/>
        <v>#REF!</v>
      </c>
      <c r="S24" s="101"/>
      <c r="U24" s="101"/>
    </row>
    <row r="25" spans="19:19">
      <c r="S25" s="101"/>
    </row>
    <row r="26" ht="24" customHeight="true" spans="16:19">
      <c r="P26" s="102" t="s">
        <v>52</v>
      </c>
      <c r="Q26" s="102"/>
      <c r="R26" s="103" t="e">
        <f ca="1">(D24-M24)/D24</f>
        <v>#REF!</v>
      </c>
      <c r="S26" s="102"/>
    </row>
    <row r="27" ht="24" customHeight="true" spans="16:19">
      <c r="P27" s="102" t="s">
        <v>53</v>
      </c>
      <c r="Q27" s="102"/>
      <c r="R27" s="103" t="e">
        <f ca="1">(F24-O24)/F24</f>
        <v>#REF!</v>
      </c>
      <c r="S27" s="102"/>
    </row>
    <row r="28" spans="16:17">
      <c r="P28" s="101"/>
      <c r="Q28" s="101"/>
    </row>
    <row r="30" spans="16:17">
      <c r="P30" s="101"/>
      <c r="Q30" s="101"/>
    </row>
  </sheetData>
  <sheetProtection formatCells="0" insertHyperlinks="0" autoFilter="0"/>
  <autoFilter ref="A5:R24">
    <extLst/>
  </autoFilter>
  <mergeCells count="8">
    <mergeCell ref="A2:R2"/>
    <mergeCell ref="G4:L4"/>
    <mergeCell ref="M4:Q4"/>
    <mergeCell ref="A24:B24"/>
    <mergeCell ref="A4:A5"/>
    <mergeCell ref="B4:B5"/>
    <mergeCell ref="C4:C5"/>
    <mergeCell ref="D4:D5"/>
  </mergeCells>
  <printOptions horizontalCentered="true"/>
  <pageMargins left="0.357638888888889" right="0.357638888888889" top="0.802777777777778" bottom="1" header="0.511805555555556" footer="0.511805555555556"/>
  <pageSetup paperSize="9" scale="80" orientation="landscape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zoomScale="85" zoomScaleNormal="85" workbookViewId="0">
      <pane ySplit="5" topLeftCell="A6" activePane="bottomLeft" state="frozen"/>
      <selection/>
      <selection pane="bottomLeft" activeCell="Q24" sqref="Q24"/>
    </sheetView>
  </sheetViews>
  <sheetFormatPr defaultColWidth="8.56666666666667" defaultRowHeight="11.25"/>
  <cols>
    <col min="1" max="1" width="7.225" style="31" customWidth="true"/>
    <col min="2" max="2" width="9.225" style="31" customWidth="true"/>
    <col min="3" max="3" width="8.75" style="31" customWidth="true"/>
    <col min="4" max="4" width="14.775" style="31" customWidth="true"/>
    <col min="5" max="5" width="13.4666666666667" style="31" hidden="true" customWidth="true"/>
    <col min="6" max="6" width="13.0666666666667" style="31" hidden="true" customWidth="true"/>
    <col min="7" max="7" width="14.775" style="31" customWidth="true"/>
    <col min="8" max="9" width="14" style="31" hidden="true" customWidth="true"/>
    <col min="10" max="11" width="11.6333333333333" style="31" hidden="true" customWidth="true"/>
    <col min="12" max="12" width="7.44166666666667" style="31" hidden="true" customWidth="true"/>
    <col min="13" max="14" width="14.1083333333333" style="31" customWidth="true"/>
    <col min="15" max="15" width="11.4416666666667" style="31" hidden="true" customWidth="true"/>
    <col min="16" max="16" width="9.80833333333333" style="31" hidden="true" customWidth="true"/>
    <col min="17" max="17" width="9.80833333333333" style="31" customWidth="true"/>
    <col min="18" max="18" width="10.225" style="31" hidden="true" customWidth="true"/>
    <col min="19" max="19" width="18.3333333333333" style="31" customWidth="true"/>
    <col min="20" max="20" width="8.56666666666667" style="31"/>
    <col min="21" max="21" width="11.3333333333333" style="31"/>
    <col min="22" max="16384" width="8.56666666666667" style="31"/>
  </cols>
  <sheetData>
    <row r="1" s="31" customFormat="true" ht="12" spans="1:18">
      <c r="A1" s="35" t="s">
        <v>0</v>
      </c>
      <c r="B1" s="36"/>
      <c r="C1" s="36"/>
      <c r="D1" s="36"/>
      <c r="E1" s="36"/>
      <c r="F1" s="36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="31" customFormat="true" ht="21" customHeight="true" spans="1:18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="31" customFormat="true" ht="16" customHeight="true" spans="1:18">
      <c r="A3" s="83"/>
      <c r="B3" s="36"/>
      <c r="C3" s="36"/>
      <c r="D3" s="36"/>
      <c r="E3" s="36"/>
      <c r="F3" s="36"/>
      <c r="G3" s="38"/>
      <c r="H3" s="38"/>
      <c r="I3" s="38"/>
      <c r="J3" s="38"/>
      <c r="K3" s="38"/>
      <c r="L3" s="38"/>
      <c r="M3" s="38"/>
      <c r="N3" s="38"/>
      <c r="O3" s="38"/>
      <c r="P3" s="104" t="s">
        <v>2</v>
      </c>
      <c r="Q3" s="104" t="s">
        <v>2</v>
      </c>
      <c r="R3" s="104"/>
    </row>
    <row r="4" s="31" customFormat="true" ht="23" customHeight="true" spans="1:18">
      <c r="A4" s="39" t="s">
        <v>3</v>
      </c>
      <c r="B4" s="39" t="s">
        <v>4</v>
      </c>
      <c r="C4" s="39" t="s">
        <v>44</v>
      </c>
      <c r="D4" s="84" t="s">
        <v>45</v>
      </c>
      <c r="E4" s="90"/>
      <c r="F4" s="90"/>
      <c r="G4" s="84" t="s">
        <v>7</v>
      </c>
      <c r="H4" s="90"/>
      <c r="I4" s="90"/>
      <c r="J4" s="90"/>
      <c r="K4" s="90"/>
      <c r="L4" s="90"/>
      <c r="M4" s="97" t="s">
        <v>35</v>
      </c>
      <c r="N4" s="98"/>
      <c r="O4" s="98"/>
      <c r="P4" s="98"/>
      <c r="Q4" s="100"/>
      <c r="R4" s="92"/>
    </row>
    <row r="5" s="31" customFormat="true" ht="33" customHeight="true" spans="1:18">
      <c r="A5" s="39"/>
      <c r="B5" s="39"/>
      <c r="C5" s="39"/>
      <c r="D5" s="85"/>
      <c r="E5" s="92" t="s">
        <v>48</v>
      </c>
      <c r="F5" s="92" t="s">
        <v>49</v>
      </c>
      <c r="G5" s="85"/>
      <c r="H5" s="94"/>
      <c r="I5" s="94" t="s">
        <v>51</v>
      </c>
      <c r="J5" s="92" t="s">
        <v>9</v>
      </c>
      <c r="K5" s="92" t="s">
        <v>42</v>
      </c>
      <c r="L5" s="92" t="s">
        <v>42</v>
      </c>
      <c r="M5" s="39" t="s">
        <v>39</v>
      </c>
      <c r="N5" s="40" t="s">
        <v>51</v>
      </c>
      <c r="O5" s="53" t="s">
        <v>40</v>
      </c>
      <c r="P5" s="39" t="s">
        <v>41</v>
      </c>
      <c r="Q5" s="39" t="s">
        <v>42</v>
      </c>
      <c r="R5" s="39" t="s">
        <v>42</v>
      </c>
    </row>
    <row r="6" s="31" customFormat="true" ht="20" customHeight="true" spans="1:21">
      <c r="A6" s="41">
        <v>1</v>
      </c>
      <c r="B6" s="86" t="s">
        <v>12</v>
      </c>
      <c r="C6" s="41">
        <v>99</v>
      </c>
      <c r="D6" s="87" t="e">
        <f ca="1">SUMIF(#REF!,$B$6,#REF!)</f>
        <v>#REF!</v>
      </c>
      <c r="E6" s="95">
        <v>0.0025</v>
      </c>
      <c r="F6" s="87" t="e">
        <f ca="1">SUMIF(#REF!,$B$6,#REF!)</f>
        <v>#REF!</v>
      </c>
      <c r="G6" s="87" t="e">
        <f ca="1">SUMIF(#REF!,$B$6,#REF!)</f>
        <v>#REF!</v>
      </c>
      <c r="H6" s="87"/>
      <c r="I6" s="87" t="e">
        <f ca="1">SUMIF(#REF!,$B$6,#REF!)</f>
        <v>#REF!</v>
      </c>
      <c r="J6" s="87" t="e">
        <f ca="1">SUMIF(#REF!,$B$6,#REF!)</f>
        <v>#REF!</v>
      </c>
      <c r="K6" s="95" t="e">
        <f ca="1" t="shared" ref="K6:K24" si="0">I6/D6</f>
        <v>#REF!</v>
      </c>
      <c r="L6" s="95" t="e">
        <f ca="1" t="shared" ref="L6:L24" si="1">(F6-J6)/F6</f>
        <v>#REF!</v>
      </c>
      <c r="M6" s="87" t="e">
        <f ca="1">ROUND(SUMIF(#REF!,$B$6,#REF!),4)</f>
        <v>#REF!</v>
      </c>
      <c r="N6" s="87" t="e">
        <f ca="1">ROUND(SUMIF(#REF!,$B$6,#REF!),4)</f>
        <v>#REF!</v>
      </c>
      <c r="O6" s="87" t="e">
        <f>SUMIF(#REF!,$B$6,#REF!)</f>
        <v>#REF!</v>
      </c>
      <c r="P6" s="87" t="e">
        <f ca="1" t="shared" ref="P6:P23" si="2">J6-O6</f>
        <v>#REF!</v>
      </c>
      <c r="Q6" s="95" t="e">
        <f ca="1" t="shared" ref="Q6:Q24" si="3">N6/D6</f>
        <v>#REF!</v>
      </c>
      <c r="R6" s="95" t="e">
        <f ca="1" t="shared" ref="R6:R24" si="4">(F6-(F6-J6)-O6)/F6</f>
        <v>#REF!</v>
      </c>
      <c r="S6" s="101"/>
      <c r="U6" s="101"/>
    </row>
    <row r="7" ht="20" customHeight="true" spans="1:21">
      <c r="A7" s="41">
        <v>2</v>
      </c>
      <c r="B7" s="86" t="s">
        <v>13</v>
      </c>
      <c r="C7" s="41">
        <v>8</v>
      </c>
      <c r="D7" s="87" t="e">
        <f ca="1">SUMIF(#REF!,$B$7,#REF!)</f>
        <v>#REF!</v>
      </c>
      <c r="E7" s="95">
        <v>0.0025</v>
      </c>
      <c r="F7" s="87" t="e">
        <f ca="1">SUMIF(#REF!,$B$7,#REF!)</f>
        <v>#REF!</v>
      </c>
      <c r="G7" s="87" t="e">
        <f ca="1">SUMIF(#REF!,$B$7,#REF!)</f>
        <v>#REF!</v>
      </c>
      <c r="H7" s="87"/>
      <c r="I7" s="87" t="e">
        <f ca="1">SUMIF(#REF!,$B$7,#REF!)</f>
        <v>#REF!</v>
      </c>
      <c r="J7" s="87" t="e">
        <f ca="1">SUMIF(#REF!,$B$7,#REF!)</f>
        <v>#REF!</v>
      </c>
      <c r="K7" s="95" t="e">
        <f ca="1" t="shared" si="0"/>
        <v>#REF!</v>
      </c>
      <c r="L7" s="95" t="e">
        <f ca="1" t="shared" si="1"/>
        <v>#REF!</v>
      </c>
      <c r="M7" s="87" t="e">
        <f ca="1">ROUND(SUMIF(#REF!,$B$7,#REF!),4)</f>
        <v>#REF!</v>
      </c>
      <c r="N7" s="87" t="e">
        <f ca="1">ROUND(SUMIF(#REF!,$B$7,#REF!),4)</f>
        <v>#REF!</v>
      </c>
      <c r="O7" s="87" t="e">
        <f>SUMIF(#REF!,$B$7,#REF!)</f>
        <v>#REF!</v>
      </c>
      <c r="P7" s="87" t="e">
        <f ca="1" t="shared" si="2"/>
        <v>#REF!</v>
      </c>
      <c r="Q7" s="95" t="e">
        <f ca="1" t="shared" si="3"/>
        <v>#REF!</v>
      </c>
      <c r="R7" s="95" t="e">
        <f ca="1" t="shared" si="4"/>
        <v>#REF!</v>
      </c>
      <c r="S7" s="101"/>
      <c r="U7" s="101"/>
    </row>
    <row r="8" ht="20" customHeight="true" spans="1:21">
      <c r="A8" s="41">
        <v>3</v>
      </c>
      <c r="B8" s="86" t="s">
        <v>14</v>
      </c>
      <c r="C8" s="41">
        <v>2</v>
      </c>
      <c r="D8" s="87" t="e">
        <f ca="1">SUMIF(#REF!,$B$8,#REF!)</f>
        <v>#REF!</v>
      </c>
      <c r="E8" s="95">
        <v>0.0025</v>
      </c>
      <c r="F8" s="87" t="e">
        <f ca="1">SUMIF(#REF!,$B$8,#REF!)</f>
        <v>#REF!</v>
      </c>
      <c r="G8" s="87" t="e">
        <f ca="1">SUMIF(#REF!,$B$8,#REF!)</f>
        <v>#REF!</v>
      </c>
      <c r="H8" s="87"/>
      <c r="I8" s="87" t="e">
        <f ca="1">SUMIF(#REF!,$B$8,#REF!)</f>
        <v>#REF!</v>
      </c>
      <c r="J8" s="87" t="e">
        <f ca="1">SUMIF(#REF!,$B$8,#REF!)</f>
        <v>#REF!</v>
      </c>
      <c r="K8" s="95" t="e">
        <f ca="1" t="shared" si="0"/>
        <v>#REF!</v>
      </c>
      <c r="L8" s="95" t="e">
        <f ca="1" t="shared" si="1"/>
        <v>#REF!</v>
      </c>
      <c r="M8" s="87" t="e">
        <f ca="1">ROUND(SUMIF(#REF!,$B$8,#REF!),4)</f>
        <v>#REF!</v>
      </c>
      <c r="N8" s="87" t="e">
        <f ca="1">ROUND(SUMIF(#REF!,$B$8,#REF!),4)</f>
        <v>#REF!</v>
      </c>
      <c r="O8" s="87" t="e">
        <f>SUMIF(#REF!,$B$8,#REF!)</f>
        <v>#REF!</v>
      </c>
      <c r="P8" s="87" t="e">
        <f ca="1" t="shared" si="2"/>
        <v>#REF!</v>
      </c>
      <c r="Q8" s="95" t="e">
        <f ca="1" t="shared" si="3"/>
        <v>#REF!</v>
      </c>
      <c r="R8" s="95" t="e">
        <f ca="1" t="shared" si="4"/>
        <v>#REF!</v>
      </c>
      <c r="S8" s="101"/>
      <c r="U8" s="101"/>
    </row>
    <row r="9" ht="20" customHeight="true" spans="1:21">
      <c r="A9" s="41">
        <v>4</v>
      </c>
      <c r="B9" s="86" t="s">
        <v>15</v>
      </c>
      <c r="C9" s="41">
        <v>5</v>
      </c>
      <c r="D9" s="87" t="e">
        <f ca="1">SUMIF(#REF!,$B$9,#REF!)</f>
        <v>#REF!</v>
      </c>
      <c r="E9" s="95">
        <v>0.0025</v>
      </c>
      <c r="F9" s="87" t="e">
        <f ca="1">SUMIF(#REF!,$B$9,#REF!)</f>
        <v>#REF!</v>
      </c>
      <c r="G9" s="87" t="e">
        <f ca="1">SUMIF(#REF!,$B$9,#REF!)</f>
        <v>#REF!</v>
      </c>
      <c r="H9" s="87"/>
      <c r="I9" s="87" t="e">
        <f ca="1">SUMIF(#REF!,$B$9,#REF!)</f>
        <v>#REF!</v>
      </c>
      <c r="J9" s="87" t="e">
        <f ca="1">SUMIF(#REF!,$B$9,#REF!)</f>
        <v>#REF!</v>
      </c>
      <c r="K9" s="95" t="e">
        <f ca="1" t="shared" si="0"/>
        <v>#REF!</v>
      </c>
      <c r="L9" s="95" t="e">
        <f ca="1" t="shared" si="1"/>
        <v>#REF!</v>
      </c>
      <c r="M9" s="87" t="e">
        <f ca="1">ROUND(SUMIF(#REF!,$B$9,#REF!),4)</f>
        <v>#REF!</v>
      </c>
      <c r="N9" s="87" t="e">
        <f ca="1">ROUND(SUMIF(#REF!,$B$9,#REF!),4)</f>
        <v>#REF!</v>
      </c>
      <c r="O9" s="87" t="e">
        <f>SUMIF(#REF!,$B$9,#REF!)</f>
        <v>#REF!</v>
      </c>
      <c r="P9" s="87" t="e">
        <f ca="1" t="shared" si="2"/>
        <v>#REF!</v>
      </c>
      <c r="Q9" s="95" t="e">
        <f ca="1" t="shared" si="3"/>
        <v>#REF!</v>
      </c>
      <c r="R9" s="95" t="e">
        <f ca="1" t="shared" si="4"/>
        <v>#REF!</v>
      </c>
      <c r="S9" s="101"/>
      <c r="U9" s="101"/>
    </row>
    <row r="10" ht="20" customHeight="true" spans="1:21">
      <c r="A10" s="41">
        <v>5</v>
      </c>
      <c r="B10" s="86" t="s">
        <v>16</v>
      </c>
      <c r="C10" s="41">
        <v>7</v>
      </c>
      <c r="D10" s="87" t="e">
        <f ca="1">SUMIF(#REF!,$B$10,#REF!)</f>
        <v>#REF!</v>
      </c>
      <c r="E10" s="95">
        <v>0.0025</v>
      </c>
      <c r="F10" s="87" t="e">
        <f ca="1">SUMIF(#REF!,$B$10,#REF!)</f>
        <v>#REF!</v>
      </c>
      <c r="G10" s="87" t="e">
        <f ca="1">SUMIF(#REF!,$B$10,#REF!)</f>
        <v>#REF!</v>
      </c>
      <c r="H10" s="87"/>
      <c r="I10" s="87" t="e">
        <f ca="1">SUMIF(#REF!,$B$10,#REF!)</f>
        <v>#REF!</v>
      </c>
      <c r="J10" s="87" t="e">
        <f ca="1">SUMIF(#REF!,$B$10,#REF!)</f>
        <v>#REF!</v>
      </c>
      <c r="K10" s="95" t="e">
        <f ca="1" t="shared" si="0"/>
        <v>#REF!</v>
      </c>
      <c r="L10" s="95" t="e">
        <f ca="1" t="shared" si="1"/>
        <v>#REF!</v>
      </c>
      <c r="M10" s="87" t="e">
        <f ca="1">SUMIF(#REF!,$B$10,#REF!)</f>
        <v>#REF!</v>
      </c>
      <c r="N10" s="87" t="e">
        <f ca="1">SUMIF(#REF!,$B$10,#REF!)</f>
        <v>#REF!</v>
      </c>
      <c r="O10" s="87" t="e">
        <f>SUMIF(#REF!,$B$10,#REF!)</f>
        <v>#REF!</v>
      </c>
      <c r="P10" s="87" t="e">
        <f ca="1" t="shared" si="2"/>
        <v>#REF!</v>
      </c>
      <c r="Q10" s="95" t="e">
        <f ca="1" t="shared" si="3"/>
        <v>#REF!</v>
      </c>
      <c r="R10" s="95" t="e">
        <f ca="1" t="shared" si="4"/>
        <v>#REF!</v>
      </c>
      <c r="S10" s="101"/>
      <c r="U10" s="101"/>
    </row>
    <row r="11" ht="20" customHeight="true" spans="1:21">
      <c r="A11" s="41">
        <v>6</v>
      </c>
      <c r="B11" s="86" t="s">
        <v>17</v>
      </c>
      <c r="C11" s="41">
        <v>2</v>
      </c>
      <c r="D11" s="87" t="e">
        <f ca="1">SUMIF(#REF!,$B$11,#REF!)</f>
        <v>#REF!</v>
      </c>
      <c r="E11" s="95">
        <v>0.0025</v>
      </c>
      <c r="F11" s="87" t="e">
        <f ca="1">SUMIF(#REF!,$B$11,#REF!)</f>
        <v>#REF!</v>
      </c>
      <c r="G11" s="87" t="e">
        <f ca="1">SUMIF(#REF!,$B$11,#REF!)</f>
        <v>#REF!</v>
      </c>
      <c r="H11" s="87"/>
      <c r="I11" s="87" t="e">
        <f ca="1">SUMIF(#REF!,$B$11,#REF!)</f>
        <v>#REF!</v>
      </c>
      <c r="J11" s="87" t="e">
        <f ca="1">SUMIF(#REF!,$B$11,#REF!)</f>
        <v>#REF!</v>
      </c>
      <c r="K11" s="95" t="e">
        <f ca="1" t="shared" si="0"/>
        <v>#REF!</v>
      </c>
      <c r="L11" s="95" t="e">
        <f ca="1" t="shared" si="1"/>
        <v>#REF!</v>
      </c>
      <c r="M11" s="87" t="e">
        <f ca="1">SUMIF(#REF!,$B$11,#REF!)</f>
        <v>#REF!</v>
      </c>
      <c r="N11" s="87" t="e">
        <f ca="1">SUMIF(#REF!,$B$11,#REF!)</f>
        <v>#REF!</v>
      </c>
      <c r="O11" s="87" t="e">
        <f>SUMIF(#REF!,$B$11,#REF!)</f>
        <v>#REF!</v>
      </c>
      <c r="P11" s="87" t="e">
        <f ca="1" t="shared" si="2"/>
        <v>#REF!</v>
      </c>
      <c r="Q11" s="95" t="e">
        <f ca="1" t="shared" si="3"/>
        <v>#REF!</v>
      </c>
      <c r="R11" s="95" t="e">
        <f ca="1" t="shared" si="4"/>
        <v>#REF!</v>
      </c>
      <c r="S11" s="101"/>
      <c r="U11" s="101"/>
    </row>
    <row r="12" ht="20" customHeight="true" spans="1:21">
      <c r="A12" s="41">
        <v>7</v>
      </c>
      <c r="B12" s="86" t="s">
        <v>18</v>
      </c>
      <c r="C12" s="41">
        <v>2</v>
      </c>
      <c r="D12" s="87" t="e">
        <f ca="1">SUMIF(#REF!,$B$12,#REF!)</f>
        <v>#REF!</v>
      </c>
      <c r="E12" s="95">
        <v>0.0025</v>
      </c>
      <c r="F12" s="87" t="e">
        <f ca="1">SUMIF(#REF!,$B$12,#REF!)</f>
        <v>#REF!</v>
      </c>
      <c r="G12" s="87" t="e">
        <f ca="1">SUMIF(#REF!,$B$12,#REF!)</f>
        <v>#REF!</v>
      </c>
      <c r="H12" s="87"/>
      <c r="I12" s="87" t="e">
        <f ca="1">SUMIF(#REF!,$B$12,#REF!)</f>
        <v>#REF!</v>
      </c>
      <c r="J12" s="87" t="e">
        <f ca="1">SUMIF(#REF!,$B$12,#REF!)</f>
        <v>#REF!</v>
      </c>
      <c r="K12" s="95" t="e">
        <f ca="1" t="shared" si="0"/>
        <v>#REF!</v>
      </c>
      <c r="L12" s="95" t="e">
        <f ca="1" t="shared" si="1"/>
        <v>#REF!</v>
      </c>
      <c r="M12" s="87" t="e">
        <f ca="1">SUMIF(#REF!,$B$12,#REF!)</f>
        <v>#REF!</v>
      </c>
      <c r="N12" s="87" t="e">
        <f ca="1">SUMIF(#REF!,$B$12,#REF!)</f>
        <v>#REF!</v>
      </c>
      <c r="O12" s="87" t="e">
        <f>SUMIF(#REF!,$B$12,#REF!)</f>
        <v>#REF!</v>
      </c>
      <c r="P12" s="87" t="e">
        <f ca="1" t="shared" si="2"/>
        <v>#REF!</v>
      </c>
      <c r="Q12" s="95" t="e">
        <f ca="1" t="shared" si="3"/>
        <v>#REF!</v>
      </c>
      <c r="R12" s="95" t="e">
        <f ca="1" t="shared" si="4"/>
        <v>#REF!</v>
      </c>
      <c r="S12" s="101"/>
      <c r="U12" s="101"/>
    </row>
    <row r="13" ht="20" customHeight="true" spans="1:21">
      <c r="A13" s="41">
        <v>8</v>
      </c>
      <c r="B13" s="86" t="s">
        <v>19</v>
      </c>
      <c r="C13" s="41">
        <v>2</v>
      </c>
      <c r="D13" s="87" t="e">
        <f ca="1">SUMIF(#REF!,$B$13,#REF!)</f>
        <v>#REF!</v>
      </c>
      <c r="E13" s="95">
        <v>0.0025</v>
      </c>
      <c r="F13" s="87" t="e">
        <f ca="1">SUMIF(#REF!,$B$13,#REF!)</f>
        <v>#REF!</v>
      </c>
      <c r="G13" s="87" t="e">
        <f ca="1">SUMIF(#REF!,$B$13,#REF!)</f>
        <v>#REF!</v>
      </c>
      <c r="H13" s="87"/>
      <c r="I13" s="87" t="e">
        <f ca="1">SUMIF(#REF!,$B$13,#REF!)</f>
        <v>#REF!</v>
      </c>
      <c r="J13" s="87" t="e">
        <f ca="1">SUMIF(#REF!,$B$13,#REF!)</f>
        <v>#REF!</v>
      </c>
      <c r="K13" s="95" t="e">
        <f ca="1" t="shared" si="0"/>
        <v>#REF!</v>
      </c>
      <c r="L13" s="95" t="e">
        <f ca="1" t="shared" si="1"/>
        <v>#REF!</v>
      </c>
      <c r="M13" s="87" t="e">
        <f ca="1">SUMIF(#REF!,$B$13,#REF!)</f>
        <v>#REF!</v>
      </c>
      <c r="N13" s="87" t="e">
        <f ca="1">SUMIF(#REF!,$B$13,#REF!)</f>
        <v>#REF!</v>
      </c>
      <c r="O13" s="87" t="e">
        <f>SUMIF(#REF!,$B$13,#REF!)</f>
        <v>#REF!</v>
      </c>
      <c r="P13" s="87" t="e">
        <f ca="1" t="shared" si="2"/>
        <v>#REF!</v>
      </c>
      <c r="Q13" s="95" t="e">
        <f ca="1" t="shared" si="3"/>
        <v>#REF!</v>
      </c>
      <c r="R13" s="95" t="e">
        <f ca="1" t="shared" si="4"/>
        <v>#REF!</v>
      </c>
      <c r="S13" s="101"/>
      <c r="U13" s="101"/>
    </row>
    <row r="14" ht="20" customHeight="true" spans="1:21">
      <c r="A14" s="41">
        <v>9</v>
      </c>
      <c r="B14" s="86" t="s">
        <v>20</v>
      </c>
      <c r="C14" s="41">
        <v>2</v>
      </c>
      <c r="D14" s="87" t="e">
        <f ca="1">SUMIF(#REF!,$B$14,#REF!)</f>
        <v>#REF!</v>
      </c>
      <c r="E14" s="95">
        <v>0.0025</v>
      </c>
      <c r="F14" s="87" t="e">
        <f ca="1">SUMIF(#REF!,$B$14,#REF!)</f>
        <v>#REF!</v>
      </c>
      <c r="G14" s="87" t="e">
        <f ca="1">SUMIF(#REF!,$B$14,#REF!)</f>
        <v>#REF!</v>
      </c>
      <c r="H14" s="87"/>
      <c r="I14" s="87" t="e">
        <f ca="1">SUMIF(#REF!,$B$14,#REF!)</f>
        <v>#REF!</v>
      </c>
      <c r="J14" s="87" t="e">
        <f ca="1">SUMIF(#REF!,$B$14,#REF!)</f>
        <v>#REF!</v>
      </c>
      <c r="K14" s="95" t="e">
        <f ca="1" t="shared" si="0"/>
        <v>#REF!</v>
      </c>
      <c r="L14" s="95" t="e">
        <f ca="1" t="shared" si="1"/>
        <v>#REF!</v>
      </c>
      <c r="M14" s="87" t="e">
        <f ca="1">SUMIF(#REF!,$B$14,#REF!)</f>
        <v>#REF!</v>
      </c>
      <c r="N14" s="87" t="e">
        <f ca="1">SUMIF(#REF!,$B$14,#REF!)</f>
        <v>#REF!</v>
      </c>
      <c r="O14" s="87" t="e">
        <f>SUMIF(#REF!,$B$14,#REF!)</f>
        <v>#REF!</v>
      </c>
      <c r="P14" s="87" t="e">
        <f ca="1" t="shared" si="2"/>
        <v>#REF!</v>
      </c>
      <c r="Q14" s="95" t="e">
        <f ca="1" t="shared" si="3"/>
        <v>#REF!</v>
      </c>
      <c r="R14" s="95" t="e">
        <f ca="1" t="shared" si="4"/>
        <v>#REF!</v>
      </c>
      <c r="S14" s="101"/>
      <c r="U14" s="101"/>
    </row>
    <row r="15" ht="20" customHeight="true" spans="1:21">
      <c r="A15" s="41">
        <v>10</v>
      </c>
      <c r="B15" s="86" t="s">
        <v>21</v>
      </c>
      <c r="C15" s="41">
        <v>12</v>
      </c>
      <c r="D15" s="87" t="e">
        <f ca="1">SUMIF(#REF!,$B$15,#REF!)</f>
        <v>#REF!</v>
      </c>
      <c r="E15" s="95">
        <v>0.0025</v>
      </c>
      <c r="F15" s="87" t="e">
        <f ca="1">SUMIF(#REF!,$B$15,#REF!)</f>
        <v>#REF!</v>
      </c>
      <c r="G15" s="87" t="e">
        <f ca="1">SUMIF(#REF!,$B$15,#REF!)</f>
        <v>#REF!</v>
      </c>
      <c r="H15" s="87"/>
      <c r="I15" s="87" t="e">
        <f ca="1">SUMIF(#REF!,$B$15,#REF!)</f>
        <v>#REF!</v>
      </c>
      <c r="J15" s="87" t="e">
        <f ca="1">SUMIF(#REF!,$B$15,#REF!)</f>
        <v>#REF!</v>
      </c>
      <c r="K15" s="95" t="e">
        <f ca="1" t="shared" si="0"/>
        <v>#REF!</v>
      </c>
      <c r="L15" s="95" t="e">
        <f ca="1" t="shared" si="1"/>
        <v>#REF!</v>
      </c>
      <c r="M15" s="87" t="e">
        <f ca="1">SUMIF(#REF!,$B$15,#REF!)</f>
        <v>#REF!</v>
      </c>
      <c r="N15" s="87" t="e">
        <f ca="1">SUMIF(#REF!,$B$15,#REF!)</f>
        <v>#REF!</v>
      </c>
      <c r="O15" s="87" t="e">
        <f>SUMIF(#REF!,$B$15,#REF!)</f>
        <v>#REF!</v>
      </c>
      <c r="P15" s="87" t="e">
        <f ca="1" t="shared" si="2"/>
        <v>#REF!</v>
      </c>
      <c r="Q15" s="95" t="e">
        <f ca="1" t="shared" si="3"/>
        <v>#REF!</v>
      </c>
      <c r="R15" s="95" t="e">
        <f ca="1" t="shared" si="4"/>
        <v>#REF!</v>
      </c>
      <c r="S15" s="101"/>
      <c r="U15" s="101"/>
    </row>
    <row r="16" ht="20" customHeight="true" spans="1:21">
      <c r="A16" s="41">
        <v>11</v>
      </c>
      <c r="B16" s="86" t="s">
        <v>22</v>
      </c>
      <c r="C16" s="41">
        <v>3</v>
      </c>
      <c r="D16" s="87" t="e">
        <f ca="1">SUMIF(#REF!,$B$16,#REF!)</f>
        <v>#REF!</v>
      </c>
      <c r="E16" s="95">
        <v>0.0025</v>
      </c>
      <c r="F16" s="87" t="e">
        <f ca="1">SUMIF(#REF!,$B$16,#REF!)</f>
        <v>#REF!</v>
      </c>
      <c r="G16" s="87" t="e">
        <f ca="1">SUMIF(#REF!,$B$16,#REF!)</f>
        <v>#REF!</v>
      </c>
      <c r="H16" s="87"/>
      <c r="I16" s="87" t="e">
        <f ca="1">SUMIF(#REF!,$B$16,#REF!)</f>
        <v>#REF!</v>
      </c>
      <c r="J16" s="87" t="e">
        <f ca="1">SUMIF(#REF!,$B$16,#REF!)</f>
        <v>#REF!</v>
      </c>
      <c r="K16" s="95" t="e">
        <f ca="1" t="shared" si="0"/>
        <v>#REF!</v>
      </c>
      <c r="L16" s="95" t="e">
        <f ca="1" t="shared" si="1"/>
        <v>#REF!</v>
      </c>
      <c r="M16" s="87" t="e">
        <f ca="1">SUMIF(#REF!,$B$16,#REF!)</f>
        <v>#REF!</v>
      </c>
      <c r="N16" s="87" t="e">
        <f ca="1">SUMIF(#REF!,$B$16,#REF!)</f>
        <v>#REF!</v>
      </c>
      <c r="O16" s="87" t="e">
        <f>SUMIF(#REF!,$B$16,#REF!)</f>
        <v>#REF!</v>
      </c>
      <c r="P16" s="87" t="e">
        <f ca="1" t="shared" si="2"/>
        <v>#REF!</v>
      </c>
      <c r="Q16" s="95" t="e">
        <f ca="1" t="shared" si="3"/>
        <v>#REF!</v>
      </c>
      <c r="R16" s="95" t="e">
        <f ca="1" t="shared" si="4"/>
        <v>#REF!</v>
      </c>
      <c r="S16" s="101"/>
      <c r="U16" s="101"/>
    </row>
    <row r="17" ht="20" customHeight="true" spans="1:21">
      <c r="A17" s="41">
        <v>12</v>
      </c>
      <c r="B17" s="86" t="s">
        <v>23</v>
      </c>
      <c r="C17" s="41">
        <v>2</v>
      </c>
      <c r="D17" s="87" t="e">
        <f ca="1">SUMIF(#REF!,$B$17,#REF!)</f>
        <v>#REF!</v>
      </c>
      <c r="E17" s="95">
        <v>0.0025</v>
      </c>
      <c r="F17" s="87" t="e">
        <f ca="1">SUMIF(#REF!,$B$17,#REF!)</f>
        <v>#REF!</v>
      </c>
      <c r="G17" s="87" t="e">
        <f ca="1">SUMIF(#REF!,$B$17,#REF!)</f>
        <v>#REF!</v>
      </c>
      <c r="H17" s="87"/>
      <c r="I17" s="87" t="e">
        <f ca="1">SUMIF(#REF!,$B$17,#REF!)</f>
        <v>#REF!</v>
      </c>
      <c r="J17" s="87" t="e">
        <f ca="1">SUMIF(#REF!,$B$17,#REF!)</f>
        <v>#REF!</v>
      </c>
      <c r="K17" s="95" t="e">
        <f ca="1" t="shared" si="0"/>
        <v>#REF!</v>
      </c>
      <c r="L17" s="95" t="e">
        <f ca="1" t="shared" si="1"/>
        <v>#REF!</v>
      </c>
      <c r="M17" s="87" t="e">
        <f ca="1">SUMIF(#REF!,$B$17,#REF!)</f>
        <v>#REF!</v>
      </c>
      <c r="N17" s="87" t="e">
        <f ca="1">SUMIF(#REF!,$B$17,#REF!)</f>
        <v>#REF!</v>
      </c>
      <c r="O17" s="87" t="e">
        <f>SUMIF(#REF!,$B$17,#REF!)</f>
        <v>#REF!</v>
      </c>
      <c r="P17" s="87" t="e">
        <f ca="1" t="shared" si="2"/>
        <v>#REF!</v>
      </c>
      <c r="Q17" s="95" t="e">
        <f ca="1" t="shared" si="3"/>
        <v>#REF!</v>
      </c>
      <c r="R17" s="95" t="e">
        <f ca="1" t="shared" si="4"/>
        <v>#REF!</v>
      </c>
      <c r="S17" s="101"/>
      <c r="U17" s="101"/>
    </row>
    <row r="18" ht="20" customHeight="true" spans="1:21">
      <c r="A18" s="41">
        <v>13</v>
      </c>
      <c r="B18" s="86" t="s">
        <v>24</v>
      </c>
      <c r="C18" s="41">
        <v>10</v>
      </c>
      <c r="D18" s="87" t="e">
        <f ca="1">SUMIF(#REF!,$B$18,#REF!)</f>
        <v>#REF!</v>
      </c>
      <c r="E18" s="95">
        <v>0.0025</v>
      </c>
      <c r="F18" s="87" t="e">
        <f ca="1">SUMIF(#REF!,$B$18,#REF!)</f>
        <v>#REF!</v>
      </c>
      <c r="G18" s="87" t="e">
        <f ca="1">SUMIF(#REF!,$B$18,#REF!)</f>
        <v>#REF!</v>
      </c>
      <c r="H18" s="87"/>
      <c r="I18" s="87" t="e">
        <f ca="1">SUMIF(#REF!,$B$18,#REF!)</f>
        <v>#REF!</v>
      </c>
      <c r="J18" s="87" t="e">
        <f ca="1">SUMIF(#REF!,$B$18,#REF!)</f>
        <v>#REF!</v>
      </c>
      <c r="K18" s="95" t="e">
        <f ca="1" t="shared" si="0"/>
        <v>#REF!</v>
      </c>
      <c r="L18" s="95" t="e">
        <f ca="1" t="shared" si="1"/>
        <v>#REF!</v>
      </c>
      <c r="M18" s="87" t="e">
        <f ca="1">SUMIF(#REF!,$B$18,#REF!)</f>
        <v>#REF!</v>
      </c>
      <c r="N18" s="87" t="e">
        <f ca="1">SUMIF(#REF!,$B$18,#REF!)</f>
        <v>#REF!</v>
      </c>
      <c r="O18" s="87" t="e">
        <f>SUMIF(#REF!,$B$18,#REF!)</f>
        <v>#REF!</v>
      </c>
      <c r="P18" s="87" t="e">
        <f ca="1" t="shared" si="2"/>
        <v>#REF!</v>
      </c>
      <c r="Q18" s="95" t="e">
        <f ca="1" t="shared" si="3"/>
        <v>#REF!</v>
      </c>
      <c r="R18" s="95" t="e">
        <f ca="1" t="shared" si="4"/>
        <v>#REF!</v>
      </c>
      <c r="S18" s="101"/>
      <c r="U18" s="101"/>
    </row>
    <row r="19" ht="20" customHeight="true" spans="1:21">
      <c r="A19" s="41">
        <v>14</v>
      </c>
      <c r="B19" s="86" t="s">
        <v>25</v>
      </c>
      <c r="C19" s="41">
        <v>1</v>
      </c>
      <c r="D19" s="87" t="e">
        <f ca="1">SUMIF(#REF!,$B$19,#REF!)</f>
        <v>#REF!</v>
      </c>
      <c r="E19" s="95">
        <v>0.0025</v>
      </c>
      <c r="F19" s="87" t="e">
        <f ca="1">SUMIF(#REF!,$B$19,#REF!)</f>
        <v>#REF!</v>
      </c>
      <c r="G19" s="87" t="e">
        <f ca="1">SUMIF(#REF!,$B$19,#REF!)</f>
        <v>#REF!</v>
      </c>
      <c r="H19" s="87"/>
      <c r="I19" s="87" t="e">
        <f ca="1">SUMIF(#REF!,$B$19,#REF!)</f>
        <v>#REF!</v>
      </c>
      <c r="J19" s="87" t="e">
        <f ca="1">SUMIF(#REF!,$B$19,#REF!)</f>
        <v>#REF!</v>
      </c>
      <c r="K19" s="95" t="e">
        <f ca="1" t="shared" si="0"/>
        <v>#REF!</v>
      </c>
      <c r="L19" s="95" t="e">
        <f ca="1" t="shared" si="1"/>
        <v>#REF!</v>
      </c>
      <c r="M19" s="87" t="e">
        <f ca="1">SUMIF(#REF!,$B$19,#REF!)</f>
        <v>#REF!</v>
      </c>
      <c r="N19" s="87" t="e">
        <f ca="1">SUMIF(#REF!,$B$19,#REF!)</f>
        <v>#REF!</v>
      </c>
      <c r="O19" s="87" t="e">
        <f>SUMIF(#REF!,$B$19,#REF!)</f>
        <v>#REF!</v>
      </c>
      <c r="P19" s="87" t="e">
        <f ca="1" t="shared" si="2"/>
        <v>#REF!</v>
      </c>
      <c r="Q19" s="95" t="e">
        <f ca="1" t="shared" si="3"/>
        <v>#REF!</v>
      </c>
      <c r="R19" s="95" t="e">
        <f ca="1" t="shared" si="4"/>
        <v>#REF!</v>
      </c>
      <c r="S19" s="101"/>
      <c r="U19" s="101"/>
    </row>
    <row r="20" ht="20" customHeight="true" spans="1:21">
      <c r="A20" s="41">
        <v>15</v>
      </c>
      <c r="B20" s="86" t="s">
        <v>26</v>
      </c>
      <c r="C20" s="41">
        <v>5</v>
      </c>
      <c r="D20" s="87" t="e">
        <f ca="1">SUMIF(#REF!,$B$20,#REF!)</f>
        <v>#REF!</v>
      </c>
      <c r="E20" s="95">
        <v>0.0025</v>
      </c>
      <c r="F20" s="87" t="e">
        <f ca="1">SUMIF(#REF!,$B$20,#REF!)</f>
        <v>#REF!</v>
      </c>
      <c r="G20" s="87" t="e">
        <f ca="1">SUMIF(#REF!,$B$20,#REF!)</f>
        <v>#REF!</v>
      </c>
      <c r="H20" s="87"/>
      <c r="I20" s="87" t="e">
        <f ca="1">SUMIF(#REF!,$B$20,#REF!)</f>
        <v>#REF!</v>
      </c>
      <c r="J20" s="87" t="e">
        <f ca="1">SUMIF(#REF!,$B$20,#REF!)</f>
        <v>#REF!</v>
      </c>
      <c r="K20" s="95" t="e">
        <f ca="1" t="shared" si="0"/>
        <v>#REF!</v>
      </c>
      <c r="L20" s="95" t="e">
        <f ca="1" t="shared" si="1"/>
        <v>#REF!</v>
      </c>
      <c r="M20" s="87" t="e">
        <f ca="1">SUMIF(#REF!,$B$20,#REF!)</f>
        <v>#REF!</v>
      </c>
      <c r="N20" s="87" t="e">
        <f ca="1">SUMIF(#REF!,$B$20,#REF!)</f>
        <v>#REF!</v>
      </c>
      <c r="O20" s="87" t="e">
        <f>SUMIF(#REF!,$B$20,#REF!)</f>
        <v>#REF!</v>
      </c>
      <c r="P20" s="87" t="e">
        <f ca="1" t="shared" si="2"/>
        <v>#REF!</v>
      </c>
      <c r="Q20" s="95" t="e">
        <f ca="1" t="shared" si="3"/>
        <v>#REF!</v>
      </c>
      <c r="R20" s="95" t="e">
        <f ca="1" t="shared" si="4"/>
        <v>#REF!</v>
      </c>
      <c r="S20" s="101"/>
      <c r="U20" s="101"/>
    </row>
    <row r="21" ht="20" customHeight="true" spans="1:21">
      <c r="A21" s="41">
        <v>16</v>
      </c>
      <c r="B21" s="86" t="s">
        <v>27</v>
      </c>
      <c r="C21" s="41">
        <v>4</v>
      </c>
      <c r="D21" s="87" t="e">
        <f ca="1">SUMIF(#REF!,$B$21,#REF!)</f>
        <v>#REF!</v>
      </c>
      <c r="E21" s="95">
        <v>0.0025</v>
      </c>
      <c r="F21" s="87" t="e">
        <f ca="1">SUMIF(#REF!,$B$21,#REF!)</f>
        <v>#REF!</v>
      </c>
      <c r="G21" s="87" t="e">
        <f ca="1">SUMIF(#REF!,$B$21,#REF!)</f>
        <v>#REF!</v>
      </c>
      <c r="H21" s="87"/>
      <c r="I21" s="87" t="e">
        <f ca="1">SUMIF(#REF!,$B$21,#REF!)</f>
        <v>#REF!</v>
      </c>
      <c r="J21" s="87" t="e">
        <f ca="1">SUMIF(#REF!,$B$21,#REF!)</f>
        <v>#REF!</v>
      </c>
      <c r="K21" s="95" t="e">
        <f ca="1" t="shared" si="0"/>
        <v>#REF!</v>
      </c>
      <c r="L21" s="95" t="e">
        <f ca="1" t="shared" si="1"/>
        <v>#REF!</v>
      </c>
      <c r="M21" s="87" t="e">
        <f ca="1">SUMIF(#REF!,$B$21,#REF!)</f>
        <v>#REF!</v>
      </c>
      <c r="N21" s="87" t="e">
        <f ca="1">SUMIF(#REF!,$B$21,#REF!)</f>
        <v>#REF!</v>
      </c>
      <c r="O21" s="87" t="e">
        <f>SUMIF(#REF!,$B$21,#REF!)</f>
        <v>#REF!</v>
      </c>
      <c r="P21" s="87" t="e">
        <f ca="1" t="shared" si="2"/>
        <v>#REF!</v>
      </c>
      <c r="Q21" s="95" t="e">
        <f ca="1" t="shared" si="3"/>
        <v>#REF!</v>
      </c>
      <c r="R21" s="95" t="e">
        <f ca="1" t="shared" si="4"/>
        <v>#REF!</v>
      </c>
      <c r="S21" s="101"/>
      <c r="U21" s="101"/>
    </row>
    <row r="22" ht="20" customHeight="true" spans="1:21">
      <c r="A22" s="41">
        <v>17</v>
      </c>
      <c r="B22" s="86" t="s">
        <v>28</v>
      </c>
      <c r="C22" s="41">
        <v>1</v>
      </c>
      <c r="D22" s="87" t="e">
        <f ca="1">SUMIF(#REF!,$B$22,#REF!)</f>
        <v>#REF!</v>
      </c>
      <c r="E22" s="95">
        <v>0.0025</v>
      </c>
      <c r="F22" s="87" t="e">
        <f ca="1">SUMIF(#REF!,$B$22,#REF!)</f>
        <v>#REF!</v>
      </c>
      <c r="G22" s="87" t="e">
        <f ca="1">SUMIF(#REF!,$B$22,#REF!)</f>
        <v>#REF!</v>
      </c>
      <c r="H22" s="87"/>
      <c r="I22" s="87" t="e">
        <f ca="1">SUMIF(#REF!,$B$22,#REF!)</f>
        <v>#REF!</v>
      </c>
      <c r="J22" s="87" t="e">
        <f ca="1">SUMIF(#REF!,$B$22,#REF!)</f>
        <v>#REF!</v>
      </c>
      <c r="K22" s="95" t="e">
        <f ca="1" t="shared" si="0"/>
        <v>#REF!</v>
      </c>
      <c r="L22" s="95" t="e">
        <f ca="1" t="shared" si="1"/>
        <v>#REF!</v>
      </c>
      <c r="M22" s="87" t="e">
        <f ca="1">SUMIF(#REF!,$B$22,#REF!)</f>
        <v>#REF!</v>
      </c>
      <c r="N22" s="87" t="e">
        <f ca="1">SUMIF(#REF!,$B$22,#REF!)</f>
        <v>#REF!</v>
      </c>
      <c r="O22" s="87" t="e">
        <f>SUMIF(#REF!,$B$22,#REF!)</f>
        <v>#REF!</v>
      </c>
      <c r="P22" s="87" t="e">
        <f ca="1" t="shared" si="2"/>
        <v>#REF!</v>
      </c>
      <c r="Q22" s="95" t="e">
        <f ca="1" t="shared" si="3"/>
        <v>#REF!</v>
      </c>
      <c r="R22" s="95" t="e">
        <f ca="1" t="shared" si="4"/>
        <v>#REF!</v>
      </c>
      <c r="S22" s="101"/>
      <c r="U22" s="101"/>
    </row>
    <row r="23" ht="20" customHeight="true" spans="1:21">
      <c r="A23" s="41">
        <v>18</v>
      </c>
      <c r="B23" s="86" t="s">
        <v>29</v>
      </c>
      <c r="C23" s="41">
        <v>2</v>
      </c>
      <c r="D23" s="87" t="e">
        <f ca="1">SUMIF(#REF!,$B$23,#REF!)</f>
        <v>#REF!</v>
      </c>
      <c r="E23" s="95">
        <v>0.0025</v>
      </c>
      <c r="F23" s="87" t="e">
        <f ca="1">SUMIF(#REF!,$B$23,#REF!)</f>
        <v>#REF!</v>
      </c>
      <c r="G23" s="87" t="e">
        <f ca="1">SUMIF(#REF!,$B$23,#REF!)</f>
        <v>#REF!</v>
      </c>
      <c r="H23" s="87"/>
      <c r="I23" s="87" t="e">
        <f ca="1">SUMIF(#REF!,$B$23,#REF!)</f>
        <v>#REF!</v>
      </c>
      <c r="J23" s="87" t="e">
        <f ca="1">SUMIF(#REF!,$B$23,#REF!)</f>
        <v>#REF!</v>
      </c>
      <c r="K23" s="95" t="e">
        <f ca="1" t="shared" si="0"/>
        <v>#REF!</v>
      </c>
      <c r="L23" s="95" t="e">
        <f ca="1" t="shared" si="1"/>
        <v>#REF!</v>
      </c>
      <c r="M23" s="87" t="e">
        <f ca="1">SUMIF(#REF!,$B$23,#REF!)</f>
        <v>#REF!</v>
      </c>
      <c r="N23" s="87" t="e">
        <f ca="1">SUMIF(#REF!,$B$23,#REF!)</f>
        <v>#REF!</v>
      </c>
      <c r="O23" s="87" t="e">
        <f>SUMIF(#REF!,$B$23,#REF!)</f>
        <v>#REF!</v>
      </c>
      <c r="P23" s="87" t="e">
        <f ca="1" t="shared" si="2"/>
        <v>#REF!</v>
      </c>
      <c r="Q23" s="95" t="e">
        <f ca="1" t="shared" si="3"/>
        <v>#REF!</v>
      </c>
      <c r="R23" s="95" t="e">
        <f ca="1" t="shared" si="4"/>
        <v>#REF!</v>
      </c>
      <c r="S23" s="101"/>
      <c r="U23" s="101"/>
    </row>
    <row r="24" s="82" customFormat="true" ht="20" customHeight="true" spans="1:21">
      <c r="A24" s="88" t="s">
        <v>30</v>
      </c>
      <c r="B24" s="88"/>
      <c r="C24" s="72">
        <f>SUM(C6:C23)</f>
        <v>169</v>
      </c>
      <c r="D24" s="89" t="e">
        <f ca="1" t="shared" ref="D24:G24" si="5">ROUND(SUM(D6:D23),4)</f>
        <v>#REF!</v>
      </c>
      <c r="E24" s="89"/>
      <c r="F24" s="89" t="e">
        <f ca="1" t="shared" si="5"/>
        <v>#REF!</v>
      </c>
      <c r="G24" s="89" t="e">
        <f ca="1" t="shared" si="5"/>
        <v>#REF!</v>
      </c>
      <c r="H24" s="89"/>
      <c r="I24" s="89" t="e">
        <f ca="1" t="shared" ref="I24:P24" si="6">ROUND(SUM(I6:I23),4)</f>
        <v>#REF!</v>
      </c>
      <c r="J24" s="89" t="e">
        <f ca="1" t="shared" si="6"/>
        <v>#REF!</v>
      </c>
      <c r="K24" s="96" t="e">
        <f ca="1" t="shared" si="0"/>
        <v>#REF!</v>
      </c>
      <c r="L24" s="96" t="e">
        <f ca="1" t="shared" si="1"/>
        <v>#REF!</v>
      </c>
      <c r="M24" s="89" t="e">
        <f ca="1" t="shared" si="6"/>
        <v>#REF!</v>
      </c>
      <c r="N24" s="89" t="e">
        <f ca="1" t="shared" si="6"/>
        <v>#REF!</v>
      </c>
      <c r="O24" s="89" t="e">
        <f t="shared" si="6"/>
        <v>#REF!</v>
      </c>
      <c r="P24" s="89" t="e">
        <f ca="1" t="shared" si="6"/>
        <v>#REF!</v>
      </c>
      <c r="Q24" s="96" t="e">
        <f ca="1" t="shared" si="3"/>
        <v>#REF!</v>
      </c>
      <c r="R24" s="96" t="e">
        <f ca="1" t="shared" si="4"/>
        <v>#REF!</v>
      </c>
      <c r="S24" s="101"/>
      <c r="U24" s="101"/>
    </row>
    <row r="25" spans="19:19">
      <c r="S25" s="101"/>
    </row>
    <row r="26" ht="24" customHeight="true" spans="16:19">
      <c r="P26" s="102" t="s">
        <v>52</v>
      </c>
      <c r="Q26" s="102"/>
      <c r="R26" s="103" t="e">
        <f ca="1">(D24-M24)/D24</f>
        <v>#REF!</v>
      </c>
      <c r="S26" s="102"/>
    </row>
    <row r="27" ht="24" customHeight="true" spans="16:19">
      <c r="P27" s="102" t="s">
        <v>53</v>
      </c>
      <c r="Q27" s="102"/>
      <c r="R27" s="103" t="e">
        <f ca="1">(F24-O24)/F24</f>
        <v>#REF!</v>
      </c>
      <c r="S27" s="102"/>
    </row>
    <row r="28" spans="16:17">
      <c r="P28" s="101"/>
      <c r="Q28" s="101"/>
    </row>
    <row r="30" spans="16:17">
      <c r="P30" s="101"/>
      <c r="Q30" s="101"/>
    </row>
  </sheetData>
  <sheetProtection formatCells="0" insertHyperlinks="0" autoFilter="0"/>
  <autoFilter ref="A5:R24">
    <extLst/>
  </autoFilter>
  <mergeCells count="8">
    <mergeCell ref="A2:R2"/>
    <mergeCell ref="M4:Q4"/>
    <mergeCell ref="A24:B24"/>
    <mergeCell ref="A4:A5"/>
    <mergeCell ref="B4:B5"/>
    <mergeCell ref="C4:C5"/>
    <mergeCell ref="D4:D5"/>
    <mergeCell ref="G4:G5"/>
  </mergeCells>
  <printOptions horizontalCentered="true"/>
  <pageMargins left="0.357638888888889" right="0.357638888888889" top="0.802777777777778" bottom="1" header="0.511805555555556" footer="0.511805555555556"/>
  <pageSetup paperSize="9" scale="80" orientation="landscape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zoomScale="85" zoomScaleNormal="85" workbookViewId="0">
      <pane ySplit="5" topLeftCell="A6" activePane="bottomLeft" state="frozen"/>
      <selection/>
      <selection pane="bottomLeft" activeCell="M24" sqref="S24 M24"/>
    </sheetView>
  </sheetViews>
  <sheetFormatPr defaultColWidth="8.56666666666667" defaultRowHeight="11.25"/>
  <cols>
    <col min="1" max="1" width="7.225" style="31" customWidth="true"/>
    <col min="2" max="2" width="9.225" style="31" customWidth="true"/>
    <col min="3" max="3" width="8.75" style="31" customWidth="true"/>
    <col min="4" max="4" width="14.775" style="31" hidden="true" customWidth="true"/>
    <col min="5" max="5" width="13.4666666666667" style="31" hidden="true" customWidth="true"/>
    <col min="6" max="6" width="13.0666666666667" style="31" customWidth="true"/>
    <col min="7" max="7" width="14.775" style="31" hidden="true" customWidth="true"/>
    <col min="8" max="9" width="14" style="31" hidden="true" customWidth="true"/>
    <col min="10" max="11" width="11.6333333333333" style="31" customWidth="true"/>
    <col min="12" max="12" width="11.6333333333333" style="31" hidden="true" customWidth="true"/>
    <col min="13" max="13" width="7.44166666666667" style="31" customWidth="true"/>
    <col min="14" max="15" width="14.1083333333333" style="31" hidden="true" customWidth="true"/>
    <col min="16" max="16" width="11.4416666666667" style="31" customWidth="true"/>
    <col min="17" max="17" width="9.80833333333333" style="31" customWidth="true"/>
    <col min="18" max="18" width="9.80833333333333" style="31" hidden="true" customWidth="true"/>
    <col min="19" max="19" width="10.225" style="31" customWidth="true"/>
    <col min="20" max="20" width="18.3333333333333" style="31" customWidth="true"/>
    <col min="21" max="21" width="8.56666666666667" style="31"/>
    <col min="22" max="22" width="11.3333333333333" style="31"/>
    <col min="23" max="16384" width="8.56666666666667" style="31"/>
  </cols>
  <sheetData>
    <row r="1" s="31" customFormat="true" ht="12" spans="1:19">
      <c r="A1" s="35" t="s">
        <v>0</v>
      </c>
      <c r="B1" s="36"/>
      <c r="C1" s="36"/>
      <c r="D1" s="36"/>
      <c r="E1" s="36"/>
      <c r="F1" s="36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="31" customFormat="true" ht="21" customHeight="true" spans="1:19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="31" customFormat="true" ht="16" customHeight="true" spans="1:19">
      <c r="A3" s="83"/>
      <c r="B3" s="36"/>
      <c r="C3" s="36"/>
      <c r="D3" s="36"/>
      <c r="E3" s="36"/>
      <c r="F3" s="36"/>
      <c r="G3" s="38"/>
      <c r="H3" s="38"/>
      <c r="I3" s="38"/>
      <c r="J3" s="38"/>
      <c r="K3" s="38"/>
      <c r="L3" s="38"/>
      <c r="M3" s="38"/>
      <c r="N3" s="38"/>
      <c r="O3" s="38"/>
      <c r="P3" s="38"/>
      <c r="Q3" s="99" t="s">
        <v>2</v>
      </c>
      <c r="R3" s="99"/>
      <c r="S3" s="99"/>
    </row>
    <row r="4" s="31" customFormat="true" ht="23" customHeight="true" spans="1:19">
      <c r="A4" s="39" t="s">
        <v>3</v>
      </c>
      <c r="B4" s="39" t="s">
        <v>4</v>
      </c>
      <c r="C4" s="39" t="s">
        <v>44</v>
      </c>
      <c r="D4" s="84" t="s">
        <v>45</v>
      </c>
      <c r="E4" s="90"/>
      <c r="F4" s="91" t="s">
        <v>49</v>
      </c>
      <c r="G4" s="40" t="s">
        <v>54</v>
      </c>
      <c r="H4" s="40"/>
      <c r="I4" s="40"/>
      <c r="J4" s="40"/>
      <c r="K4" s="40"/>
      <c r="L4" s="40"/>
      <c r="M4" s="40"/>
      <c r="N4" s="97" t="s">
        <v>35</v>
      </c>
      <c r="O4" s="98"/>
      <c r="P4" s="98"/>
      <c r="Q4" s="98"/>
      <c r="R4" s="98"/>
      <c r="S4" s="100"/>
    </row>
    <row r="5" s="31" customFormat="true" ht="33" customHeight="true" spans="1:19">
      <c r="A5" s="39"/>
      <c r="B5" s="39"/>
      <c r="C5" s="39"/>
      <c r="D5" s="85"/>
      <c r="E5" s="92" t="s">
        <v>48</v>
      </c>
      <c r="F5" s="93"/>
      <c r="G5" s="94" t="s">
        <v>7</v>
      </c>
      <c r="H5" s="94"/>
      <c r="I5" s="94" t="s">
        <v>51</v>
      </c>
      <c r="J5" s="92" t="s">
        <v>55</v>
      </c>
      <c r="K5" s="92" t="s">
        <v>56</v>
      </c>
      <c r="L5" s="92" t="s">
        <v>42</v>
      </c>
      <c r="M5" s="92" t="s">
        <v>42</v>
      </c>
      <c r="N5" s="39" t="s">
        <v>39</v>
      </c>
      <c r="O5" s="40" t="s">
        <v>51</v>
      </c>
      <c r="P5" s="53" t="s">
        <v>55</v>
      </c>
      <c r="Q5" s="39" t="s">
        <v>41</v>
      </c>
      <c r="R5" s="39" t="s">
        <v>42</v>
      </c>
      <c r="S5" s="39" t="s">
        <v>42</v>
      </c>
    </row>
    <row r="6" s="31" customFormat="true" ht="20" customHeight="true" spans="1:22">
      <c r="A6" s="41">
        <v>1</v>
      </c>
      <c r="B6" s="86" t="s">
        <v>12</v>
      </c>
      <c r="C6" s="41">
        <v>99</v>
      </c>
      <c r="D6" s="87" t="e">
        <f ca="1">SUMIF(#REF!,$B$6,#REF!)</f>
        <v>#REF!</v>
      </c>
      <c r="E6" s="95">
        <v>0.0025</v>
      </c>
      <c r="F6" s="87" t="e">
        <f ca="1">SUMIF(#REF!,$B$6,#REF!)</f>
        <v>#REF!</v>
      </c>
      <c r="G6" s="87" t="e">
        <f ca="1">SUMIF(#REF!,$B$6,#REF!)</f>
        <v>#REF!</v>
      </c>
      <c r="H6" s="87"/>
      <c r="I6" s="87" t="e">
        <f ca="1">SUMIF(#REF!,$B$6,#REF!)</f>
        <v>#REF!</v>
      </c>
      <c r="J6" s="87" t="e">
        <f ca="1">SUMIF(#REF!,$B$6,#REF!)</f>
        <v>#REF!</v>
      </c>
      <c r="K6" s="87" t="e">
        <f ca="1">F6-J6</f>
        <v>#REF!</v>
      </c>
      <c r="L6" s="95" t="e">
        <f ca="1" t="shared" ref="L6:L24" si="0">I6/D6</f>
        <v>#REF!</v>
      </c>
      <c r="M6" s="95" t="e">
        <f ca="1">(F6-J6)/F6</f>
        <v>#REF!</v>
      </c>
      <c r="N6" s="87" t="e">
        <f ca="1">ROUND(SUMIF(#REF!,$B$6,#REF!),4)</f>
        <v>#REF!</v>
      </c>
      <c r="O6" s="87" t="e">
        <f ca="1">ROUND(SUMIF(#REF!,$B$6,#REF!),4)</f>
        <v>#REF!</v>
      </c>
      <c r="P6" s="87" t="e">
        <f>SUMIF(#REF!,$B$6,#REF!)</f>
        <v>#REF!</v>
      </c>
      <c r="Q6" s="87" t="e">
        <f ca="1" t="shared" ref="Q6:Q23" si="1">J6-P6</f>
        <v>#REF!</v>
      </c>
      <c r="R6" s="95" t="e">
        <f ca="1" t="shared" ref="R6:R24" si="2">O6/D6</f>
        <v>#REF!</v>
      </c>
      <c r="S6" s="95" t="e">
        <f ca="1" t="shared" ref="S6:S24" si="3">(F6-(F6-J6)-P6)/F6</f>
        <v>#REF!</v>
      </c>
      <c r="T6" s="101"/>
      <c r="V6" s="101"/>
    </row>
    <row r="7" ht="20" customHeight="true" spans="1:22">
      <c r="A7" s="41">
        <v>2</v>
      </c>
      <c r="B7" s="86" t="s">
        <v>13</v>
      </c>
      <c r="C7" s="41">
        <v>8</v>
      </c>
      <c r="D7" s="87" t="e">
        <f ca="1">SUMIF(#REF!,$B$7,#REF!)</f>
        <v>#REF!</v>
      </c>
      <c r="E7" s="95">
        <v>0.0025</v>
      </c>
      <c r="F7" s="87" t="e">
        <f ca="1">SUMIF(#REF!,$B$7,#REF!)</f>
        <v>#REF!</v>
      </c>
      <c r="G7" s="87" t="e">
        <f ca="1">SUMIF(#REF!,$B$7,#REF!)</f>
        <v>#REF!</v>
      </c>
      <c r="H7" s="87"/>
      <c r="I7" s="87" t="e">
        <f ca="1">SUMIF(#REF!,$B$7,#REF!)</f>
        <v>#REF!</v>
      </c>
      <c r="J7" s="87" t="e">
        <f ca="1">SUMIF(#REF!,$B$7,#REF!)</f>
        <v>#REF!</v>
      </c>
      <c r="K7" s="87" t="e">
        <f ca="1" t="shared" ref="K7:K24" si="4">F7-J7</f>
        <v>#REF!</v>
      </c>
      <c r="L7" s="95" t="e">
        <f ca="1" t="shared" si="0"/>
        <v>#REF!</v>
      </c>
      <c r="M7" s="95" t="e">
        <f ca="1" t="shared" ref="M6:M24" si="5">(F7-J7)/F7</f>
        <v>#REF!</v>
      </c>
      <c r="N7" s="87" t="e">
        <f ca="1">ROUND(SUMIF(#REF!,$B$7,#REF!),4)</f>
        <v>#REF!</v>
      </c>
      <c r="O7" s="87" t="e">
        <f ca="1">ROUND(SUMIF(#REF!,$B$7,#REF!),4)</f>
        <v>#REF!</v>
      </c>
      <c r="P7" s="87" t="e">
        <f>SUMIF(#REF!,$B$7,#REF!)</f>
        <v>#REF!</v>
      </c>
      <c r="Q7" s="87" t="e">
        <f ca="1" t="shared" si="1"/>
        <v>#REF!</v>
      </c>
      <c r="R7" s="95" t="e">
        <f ca="1" t="shared" si="2"/>
        <v>#REF!</v>
      </c>
      <c r="S7" s="95" t="e">
        <f ca="1" t="shared" si="3"/>
        <v>#REF!</v>
      </c>
      <c r="T7" s="101"/>
      <c r="V7" s="101"/>
    </row>
    <row r="8" ht="20" customHeight="true" spans="1:22">
      <c r="A8" s="41">
        <v>3</v>
      </c>
      <c r="B8" s="86" t="s">
        <v>14</v>
      </c>
      <c r="C8" s="41">
        <v>2</v>
      </c>
      <c r="D8" s="87" t="e">
        <f ca="1">SUMIF(#REF!,$B$8,#REF!)</f>
        <v>#REF!</v>
      </c>
      <c r="E8" s="95">
        <v>0.0025</v>
      </c>
      <c r="F8" s="87" t="e">
        <f ca="1">SUMIF(#REF!,$B$8,#REF!)</f>
        <v>#REF!</v>
      </c>
      <c r="G8" s="87" t="e">
        <f ca="1">SUMIF(#REF!,$B$8,#REF!)</f>
        <v>#REF!</v>
      </c>
      <c r="H8" s="87"/>
      <c r="I8" s="87" t="e">
        <f ca="1">SUMIF(#REF!,$B$8,#REF!)</f>
        <v>#REF!</v>
      </c>
      <c r="J8" s="87" t="e">
        <f ca="1">SUMIF(#REF!,$B$8,#REF!)</f>
        <v>#REF!</v>
      </c>
      <c r="K8" s="87" t="e">
        <f ca="1" t="shared" si="4"/>
        <v>#REF!</v>
      </c>
      <c r="L8" s="95" t="e">
        <f ca="1" t="shared" si="0"/>
        <v>#REF!</v>
      </c>
      <c r="M8" s="95" t="e">
        <f ca="1" t="shared" si="5"/>
        <v>#REF!</v>
      </c>
      <c r="N8" s="87" t="e">
        <f ca="1">ROUND(SUMIF(#REF!,$B$8,#REF!),4)</f>
        <v>#REF!</v>
      </c>
      <c r="O8" s="87" t="e">
        <f ca="1">ROUND(SUMIF(#REF!,$B$8,#REF!),4)</f>
        <v>#REF!</v>
      </c>
      <c r="P8" s="87" t="e">
        <f>SUMIF(#REF!,$B$8,#REF!)</f>
        <v>#REF!</v>
      </c>
      <c r="Q8" s="87" t="e">
        <f ca="1" t="shared" si="1"/>
        <v>#REF!</v>
      </c>
      <c r="R8" s="95" t="e">
        <f ca="1" t="shared" si="2"/>
        <v>#REF!</v>
      </c>
      <c r="S8" s="95" t="e">
        <f ca="1" t="shared" si="3"/>
        <v>#REF!</v>
      </c>
      <c r="T8" s="101"/>
      <c r="V8" s="101"/>
    </row>
    <row r="9" ht="20" customHeight="true" spans="1:22">
      <c r="A9" s="41">
        <v>4</v>
      </c>
      <c r="B9" s="86" t="s">
        <v>15</v>
      </c>
      <c r="C9" s="41">
        <v>5</v>
      </c>
      <c r="D9" s="87" t="e">
        <f ca="1">SUMIF(#REF!,$B$9,#REF!)</f>
        <v>#REF!</v>
      </c>
      <c r="E9" s="95">
        <v>0.0025</v>
      </c>
      <c r="F9" s="87" t="e">
        <f ca="1">SUMIF(#REF!,$B$9,#REF!)</f>
        <v>#REF!</v>
      </c>
      <c r="G9" s="87" t="e">
        <f ca="1">SUMIF(#REF!,$B$9,#REF!)</f>
        <v>#REF!</v>
      </c>
      <c r="H9" s="87"/>
      <c r="I9" s="87" t="e">
        <f ca="1">SUMIF(#REF!,$B$9,#REF!)</f>
        <v>#REF!</v>
      </c>
      <c r="J9" s="87" t="e">
        <f ca="1">SUMIF(#REF!,$B$9,#REF!)</f>
        <v>#REF!</v>
      </c>
      <c r="K9" s="87" t="e">
        <f ca="1" t="shared" si="4"/>
        <v>#REF!</v>
      </c>
      <c r="L9" s="95" t="e">
        <f ca="1" t="shared" si="0"/>
        <v>#REF!</v>
      </c>
      <c r="M9" s="95" t="e">
        <f ca="1" t="shared" si="5"/>
        <v>#REF!</v>
      </c>
      <c r="N9" s="87" t="e">
        <f ca="1">ROUND(SUMIF(#REF!,$B$9,#REF!),4)</f>
        <v>#REF!</v>
      </c>
      <c r="O9" s="87" t="e">
        <f ca="1">ROUND(SUMIF(#REF!,$B$9,#REF!),4)</f>
        <v>#REF!</v>
      </c>
      <c r="P9" s="87" t="e">
        <f>SUMIF(#REF!,$B$9,#REF!)</f>
        <v>#REF!</v>
      </c>
      <c r="Q9" s="87" t="e">
        <f ca="1" t="shared" si="1"/>
        <v>#REF!</v>
      </c>
      <c r="R9" s="95" t="e">
        <f ca="1" t="shared" si="2"/>
        <v>#REF!</v>
      </c>
      <c r="S9" s="95" t="e">
        <f ca="1" t="shared" si="3"/>
        <v>#REF!</v>
      </c>
      <c r="T9" s="101"/>
      <c r="V9" s="101"/>
    </row>
    <row r="10" ht="20" customHeight="true" spans="1:22">
      <c r="A10" s="41">
        <v>5</v>
      </c>
      <c r="B10" s="86" t="s">
        <v>16</v>
      </c>
      <c r="C10" s="41">
        <v>7</v>
      </c>
      <c r="D10" s="87" t="e">
        <f ca="1">SUMIF(#REF!,$B$10,#REF!)</f>
        <v>#REF!</v>
      </c>
      <c r="E10" s="95">
        <v>0.0025</v>
      </c>
      <c r="F10" s="87" t="e">
        <f ca="1">SUMIF(#REF!,$B$10,#REF!)</f>
        <v>#REF!</v>
      </c>
      <c r="G10" s="87" t="e">
        <f ca="1">SUMIF(#REF!,$B$10,#REF!)</f>
        <v>#REF!</v>
      </c>
      <c r="H10" s="87"/>
      <c r="I10" s="87" t="e">
        <f ca="1">SUMIF(#REF!,$B$10,#REF!)</f>
        <v>#REF!</v>
      </c>
      <c r="J10" s="87" t="e">
        <f ca="1">SUMIF(#REF!,$B$10,#REF!)</f>
        <v>#REF!</v>
      </c>
      <c r="K10" s="87" t="e">
        <f ca="1" t="shared" si="4"/>
        <v>#REF!</v>
      </c>
      <c r="L10" s="95" t="e">
        <f ca="1" t="shared" si="0"/>
        <v>#REF!</v>
      </c>
      <c r="M10" s="95" t="e">
        <f ca="1" t="shared" si="5"/>
        <v>#REF!</v>
      </c>
      <c r="N10" s="87" t="e">
        <f ca="1">SUMIF(#REF!,$B$10,#REF!)</f>
        <v>#REF!</v>
      </c>
      <c r="O10" s="87" t="e">
        <f ca="1">SUMIF(#REF!,$B$10,#REF!)</f>
        <v>#REF!</v>
      </c>
      <c r="P10" s="87" t="e">
        <f>SUMIF(#REF!,$B$10,#REF!)</f>
        <v>#REF!</v>
      </c>
      <c r="Q10" s="87" t="e">
        <f ca="1" t="shared" si="1"/>
        <v>#REF!</v>
      </c>
      <c r="R10" s="95" t="e">
        <f ca="1" t="shared" si="2"/>
        <v>#REF!</v>
      </c>
      <c r="S10" s="95" t="e">
        <f ca="1" t="shared" si="3"/>
        <v>#REF!</v>
      </c>
      <c r="T10" s="101"/>
      <c r="V10" s="101"/>
    </row>
    <row r="11" ht="20" customHeight="true" spans="1:22">
      <c r="A11" s="41">
        <v>6</v>
      </c>
      <c r="B11" s="86" t="s">
        <v>17</v>
      </c>
      <c r="C11" s="41">
        <v>2</v>
      </c>
      <c r="D11" s="87" t="e">
        <f ca="1">SUMIF(#REF!,$B$11,#REF!)</f>
        <v>#REF!</v>
      </c>
      <c r="E11" s="95">
        <v>0.0025</v>
      </c>
      <c r="F11" s="87" t="e">
        <f ca="1">SUMIF(#REF!,$B$11,#REF!)</f>
        <v>#REF!</v>
      </c>
      <c r="G11" s="87" t="e">
        <f ca="1">SUMIF(#REF!,$B$11,#REF!)</f>
        <v>#REF!</v>
      </c>
      <c r="H11" s="87"/>
      <c r="I11" s="87" t="e">
        <f ca="1">SUMIF(#REF!,$B$11,#REF!)</f>
        <v>#REF!</v>
      </c>
      <c r="J11" s="87" t="e">
        <f ca="1">SUMIF(#REF!,$B$11,#REF!)</f>
        <v>#REF!</v>
      </c>
      <c r="K11" s="87" t="e">
        <f ca="1" t="shared" si="4"/>
        <v>#REF!</v>
      </c>
      <c r="L11" s="95" t="e">
        <f ca="1" t="shared" si="0"/>
        <v>#REF!</v>
      </c>
      <c r="M11" s="95" t="e">
        <f ca="1" t="shared" si="5"/>
        <v>#REF!</v>
      </c>
      <c r="N11" s="87" t="e">
        <f ca="1">SUMIF(#REF!,$B$11,#REF!)</f>
        <v>#REF!</v>
      </c>
      <c r="O11" s="87" t="e">
        <f ca="1">SUMIF(#REF!,$B$11,#REF!)</f>
        <v>#REF!</v>
      </c>
      <c r="P11" s="87" t="e">
        <f>SUMIF(#REF!,$B$11,#REF!)</f>
        <v>#REF!</v>
      </c>
      <c r="Q11" s="87" t="e">
        <f ca="1" t="shared" si="1"/>
        <v>#REF!</v>
      </c>
      <c r="R11" s="95" t="e">
        <f ca="1" t="shared" si="2"/>
        <v>#REF!</v>
      </c>
      <c r="S11" s="95" t="e">
        <f ca="1" t="shared" si="3"/>
        <v>#REF!</v>
      </c>
      <c r="T11" s="101"/>
      <c r="V11" s="101"/>
    </row>
    <row r="12" ht="20" customHeight="true" spans="1:22">
      <c r="A12" s="41">
        <v>7</v>
      </c>
      <c r="B12" s="86" t="s">
        <v>18</v>
      </c>
      <c r="C12" s="41">
        <v>2</v>
      </c>
      <c r="D12" s="87" t="e">
        <f ca="1">SUMIF(#REF!,$B$12,#REF!)</f>
        <v>#REF!</v>
      </c>
      <c r="E12" s="95">
        <v>0.0025</v>
      </c>
      <c r="F12" s="87" t="e">
        <f ca="1">SUMIF(#REF!,$B$12,#REF!)</f>
        <v>#REF!</v>
      </c>
      <c r="G12" s="87" t="e">
        <f ca="1">SUMIF(#REF!,$B$12,#REF!)</f>
        <v>#REF!</v>
      </c>
      <c r="H12" s="87"/>
      <c r="I12" s="87" t="e">
        <f ca="1">SUMIF(#REF!,$B$12,#REF!)</f>
        <v>#REF!</v>
      </c>
      <c r="J12" s="87" t="e">
        <f ca="1">SUMIF(#REF!,$B$12,#REF!)</f>
        <v>#REF!</v>
      </c>
      <c r="K12" s="87" t="e">
        <f ca="1" t="shared" si="4"/>
        <v>#REF!</v>
      </c>
      <c r="L12" s="95" t="e">
        <f ca="1" t="shared" si="0"/>
        <v>#REF!</v>
      </c>
      <c r="M12" s="95" t="e">
        <f ca="1" t="shared" si="5"/>
        <v>#REF!</v>
      </c>
      <c r="N12" s="87" t="e">
        <f ca="1">SUMIF(#REF!,$B$12,#REF!)</f>
        <v>#REF!</v>
      </c>
      <c r="O12" s="87" t="e">
        <f ca="1">SUMIF(#REF!,$B$12,#REF!)</f>
        <v>#REF!</v>
      </c>
      <c r="P12" s="87" t="e">
        <f>SUMIF(#REF!,$B$12,#REF!)</f>
        <v>#REF!</v>
      </c>
      <c r="Q12" s="87" t="e">
        <f ca="1" t="shared" si="1"/>
        <v>#REF!</v>
      </c>
      <c r="R12" s="95" t="e">
        <f ca="1" t="shared" si="2"/>
        <v>#REF!</v>
      </c>
      <c r="S12" s="95" t="e">
        <f ca="1" t="shared" si="3"/>
        <v>#REF!</v>
      </c>
      <c r="T12" s="101"/>
      <c r="V12" s="101"/>
    </row>
    <row r="13" ht="20" customHeight="true" spans="1:22">
      <c r="A13" s="41">
        <v>8</v>
      </c>
      <c r="B13" s="86" t="s">
        <v>19</v>
      </c>
      <c r="C13" s="41">
        <v>2</v>
      </c>
      <c r="D13" s="87" t="e">
        <f ca="1">SUMIF(#REF!,$B$13,#REF!)</f>
        <v>#REF!</v>
      </c>
      <c r="E13" s="95">
        <v>0.0025</v>
      </c>
      <c r="F13" s="87" t="e">
        <f ca="1">SUMIF(#REF!,$B$13,#REF!)</f>
        <v>#REF!</v>
      </c>
      <c r="G13" s="87" t="e">
        <f ca="1">SUMIF(#REF!,$B$13,#REF!)</f>
        <v>#REF!</v>
      </c>
      <c r="H13" s="87"/>
      <c r="I13" s="87" t="e">
        <f ca="1">SUMIF(#REF!,$B$13,#REF!)</f>
        <v>#REF!</v>
      </c>
      <c r="J13" s="87" t="e">
        <f ca="1">SUMIF(#REF!,$B$13,#REF!)</f>
        <v>#REF!</v>
      </c>
      <c r="K13" s="87" t="e">
        <f ca="1" t="shared" si="4"/>
        <v>#REF!</v>
      </c>
      <c r="L13" s="95" t="e">
        <f ca="1" t="shared" si="0"/>
        <v>#REF!</v>
      </c>
      <c r="M13" s="95" t="e">
        <f ca="1" t="shared" si="5"/>
        <v>#REF!</v>
      </c>
      <c r="N13" s="87" t="e">
        <f ca="1">SUMIF(#REF!,$B$13,#REF!)</f>
        <v>#REF!</v>
      </c>
      <c r="O13" s="87" t="e">
        <f ca="1">SUMIF(#REF!,$B$13,#REF!)</f>
        <v>#REF!</v>
      </c>
      <c r="P13" s="87" t="e">
        <f>SUMIF(#REF!,$B$13,#REF!)</f>
        <v>#REF!</v>
      </c>
      <c r="Q13" s="87" t="e">
        <f ca="1" t="shared" si="1"/>
        <v>#REF!</v>
      </c>
      <c r="R13" s="95" t="e">
        <f ca="1" t="shared" si="2"/>
        <v>#REF!</v>
      </c>
      <c r="S13" s="95" t="e">
        <f ca="1" t="shared" si="3"/>
        <v>#REF!</v>
      </c>
      <c r="T13" s="101"/>
      <c r="V13" s="101"/>
    </row>
    <row r="14" ht="20" customHeight="true" spans="1:22">
      <c r="A14" s="41">
        <v>9</v>
      </c>
      <c r="B14" s="86" t="s">
        <v>20</v>
      </c>
      <c r="C14" s="41">
        <v>2</v>
      </c>
      <c r="D14" s="87" t="e">
        <f ca="1">SUMIF(#REF!,$B$14,#REF!)</f>
        <v>#REF!</v>
      </c>
      <c r="E14" s="95">
        <v>0.0025</v>
      </c>
      <c r="F14" s="87" t="e">
        <f ca="1">SUMIF(#REF!,$B$14,#REF!)</f>
        <v>#REF!</v>
      </c>
      <c r="G14" s="87" t="e">
        <f ca="1">SUMIF(#REF!,$B$14,#REF!)</f>
        <v>#REF!</v>
      </c>
      <c r="H14" s="87"/>
      <c r="I14" s="87" t="e">
        <f ca="1">SUMIF(#REF!,$B$14,#REF!)</f>
        <v>#REF!</v>
      </c>
      <c r="J14" s="87" t="e">
        <f ca="1">SUMIF(#REF!,$B$14,#REF!)</f>
        <v>#REF!</v>
      </c>
      <c r="K14" s="87" t="e">
        <f ca="1" t="shared" si="4"/>
        <v>#REF!</v>
      </c>
      <c r="L14" s="95" t="e">
        <f ca="1" t="shared" si="0"/>
        <v>#REF!</v>
      </c>
      <c r="M14" s="95" t="e">
        <f ca="1" t="shared" si="5"/>
        <v>#REF!</v>
      </c>
      <c r="N14" s="87" t="e">
        <f ca="1">SUMIF(#REF!,$B$14,#REF!)</f>
        <v>#REF!</v>
      </c>
      <c r="O14" s="87" t="e">
        <f ca="1">SUMIF(#REF!,$B$14,#REF!)</f>
        <v>#REF!</v>
      </c>
      <c r="P14" s="87" t="e">
        <f>SUMIF(#REF!,$B$14,#REF!)</f>
        <v>#REF!</v>
      </c>
      <c r="Q14" s="87" t="e">
        <f ca="1" t="shared" si="1"/>
        <v>#REF!</v>
      </c>
      <c r="R14" s="95" t="e">
        <f ca="1" t="shared" si="2"/>
        <v>#REF!</v>
      </c>
      <c r="S14" s="95" t="e">
        <f ca="1" t="shared" si="3"/>
        <v>#REF!</v>
      </c>
      <c r="T14" s="101"/>
      <c r="V14" s="101"/>
    </row>
    <row r="15" ht="20" customHeight="true" spans="1:22">
      <c r="A15" s="41">
        <v>10</v>
      </c>
      <c r="B15" s="86" t="s">
        <v>21</v>
      </c>
      <c r="C15" s="41">
        <v>12</v>
      </c>
      <c r="D15" s="87" t="e">
        <f ca="1">SUMIF(#REF!,$B$15,#REF!)</f>
        <v>#REF!</v>
      </c>
      <c r="E15" s="95">
        <v>0.0025</v>
      </c>
      <c r="F15" s="87" t="e">
        <f ca="1">SUMIF(#REF!,$B$15,#REF!)</f>
        <v>#REF!</v>
      </c>
      <c r="G15" s="87" t="e">
        <f ca="1">SUMIF(#REF!,$B$15,#REF!)</f>
        <v>#REF!</v>
      </c>
      <c r="H15" s="87"/>
      <c r="I15" s="87" t="e">
        <f ca="1">SUMIF(#REF!,$B$15,#REF!)</f>
        <v>#REF!</v>
      </c>
      <c r="J15" s="87" t="e">
        <f ca="1">SUMIF(#REF!,$B$15,#REF!)</f>
        <v>#REF!</v>
      </c>
      <c r="K15" s="87" t="e">
        <f ca="1" t="shared" si="4"/>
        <v>#REF!</v>
      </c>
      <c r="L15" s="95" t="e">
        <f ca="1" t="shared" si="0"/>
        <v>#REF!</v>
      </c>
      <c r="M15" s="95" t="e">
        <f ca="1" t="shared" si="5"/>
        <v>#REF!</v>
      </c>
      <c r="N15" s="87" t="e">
        <f ca="1">SUMIF(#REF!,$B$15,#REF!)</f>
        <v>#REF!</v>
      </c>
      <c r="O15" s="87" t="e">
        <f ca="1">SUMIF(#REF!,$B$15,#REF!)</f>
        <v>#REF!</v>
      </c>
      <c r="P15" s="87" t="e">
        <f>SUMIF(#REF!,$B$15,#REF!)</f>
        <v>#REF!</v>
      </c>
      <c r="Q15" s="87" t="e">
        <f ca="1" t="shared" si="1"/>
        <v>#REF!</v>
      </c>
      <c r="R15" s="95" t="e">
        <f ca="1" t="shared" si="2"/>
        <v>#REF!</v>
      </c>
      <c r="S15" s="95" t="e">
        <f ca="1" t="shared" si="3"/>
        <v>#REF!</v>
      </c>
      <c r="T15" s="101"/>
      <c r="V15" s="101"/>
    </row>
    <row r="16" ht="20" customHeight="true" spans="1:22">
      <c r="A16" s="41">
        <v>11</v>
      </c>
      <c r="B16" s="86" t="s">
        <v>22</v>
      </c>
      <c r="C16" s="41">
        <v>3</v>
      </c>
      <c r="D16" s="87" t="e">
        <f ca="1">SUMIF(#REF!,$B$16,#REF!)</f>
        <v>#REF!</v>
      </c>
      <c r="E16" s="95">
        <v>0.0025</v>
      </c>
      <c r="F16" s="87" t="e">
        <f ca="1">SUMIF(#REF!,$B$16,#REF!)</f>
        <v>#REF!</v>
      </c>
      <c r="G16" s="87" t="e">
        <f ca="1">SUMIF(#REF!,$B$16,#REF!)</f>
        <v>#REF!</v>
      </c>
      <c r="H16" s="87"/>
      <c r="I16" s="87" t="e">
        <f ca="1">SUMIF(#REF!,$B$16,#REF!)</f>
        <v>#REF!</v>
      </c>
      <c r="J16" s="87" t="e">
        <f ca="1">SUMIF(#REF!,$B$16,#REF!)</f>
        <v>#REF!</v>
      </c>
      <c r="K16" s="87" t="e">
        <f ca="1" t="shared" si="4"/>
        <v>#REF!</v>
      </c>
      <c r="L16" s="95" t="e">
        <f ca="1" t="shared" si="0"/>
        <v>#REF!</v>
      </c>
      <c r="M16" s="95" t="e">
        <f ca="1" t="shared" si="5"/>
        <v>#REF!</v>
      </c>
      <c r="N16" s="87" t="e">
        <f ca="1">SUMIF(#REF!,$B$16,#REF!)</f>
        <v>#REF!</v>
      </c>
      <c r="O16" s="87" t="e">
        <f ca="1">SUMIF(#REF!,$B$16,#REF!)</f>
        <v>#REF!</v>
      </c>
      <c r="P16" s="87" t="e">
        <f>SUMIF(#REF!,$B$16,#REF!)</f>
        <v>#REF!</v>
      </c>
      <c r="Q16" s="87" t="e">
        <f ca="1" t="shared" si="1"/>
        <v>#REF!</v>
      </c>
      <c r="R16" s="95" t="e">
        <f ca="1" t="shared" si="2"/>
        <v>#REF!</v>
      </c>
      <c r="S16" s="95" t="e">
        <f ca="1" t="shared" si="3"/>
        <v>#REF!</v>
      </c>
      <c r="T16" s="101"/>
      <c r="V16" s="101"/>
    </row>
    <row r="17" ht="20" customHeight="true" spans="1:22">
      <c r="A17" s="41">
        <v>12</v>
      </c>
      <c r="B17" s="86" t="s">
        <v>23</v>
      </c>
      <c r="C17" s="41">
        <v>2</v>
      </c>
      <c r="D17" s="87" t="e">
        <f ca="1">SUMIF(#REF!,$B$17,#REF!)</f>
        <v>#REF!</v>
      </c>
      <c r="E17" s="95">
        <v>0.0025</v>
      </c>
      <c r="F17" s="87" t="e">
        <f ca="1">SUMIF(#REF!,$B$17,#REF!)</f>
        <v>#REF!</v>
      </c>
      <c r="G17" s="87" t="e">
        <f ca="1">SUMIF(#REF!,$B$17,#REF!)</f>
        <v>#REF!</v>
      </c>
      <c r="H17" s="87"/>
      <c r="I17" s="87" t="e">
        <f ca="1">SUMIF(#REF!,$B$17,#REF!)</f>
        <v>#REF!</v>
      </c>
      <c r="J17" s="87" t="e">
        <f ca="1">SUMIF(#REF!,$B$17,#REF!)</f>
        <v>#REF!</v>
      </c>
      <c r="K17" s="87" t="e">
        <f ca="1" t="shared" si="4"/>
        <v>#REF!</v>
      </c>
      <c r="L17" s="95" t="e">
        <f ca="1" t="shared" si="0"/>
        <v>#REF!</v>
      </c>
      <c r="M17" s="95" t="e">
        <f ca="1" t="shared" si="5"/>
        <v>#REF!</v>
      </c>
      <c r="N17" s="87" t="e">
        <f ca="1">SUMIF(#REF!,$B$17,#REF!)</f>
        <v>#REF!</v>
      </c>
      <c r="O17" s="87" t="e">
        <f ca="1">SUMIF(#REF!,$B$17,#REF!)</f>
        <v>#REF!</v>
      </c>
      <c r="P17" s="87" t="e">
        <f>SUMIF(#REF!,$B$17,#REF!)</f>
        <v>#REF!</v>
      </c>
      <c r="Q17" s="87" t="e">
        <f ca="1" t="shared" si="1"/>
        <v>#REF!</v>
      </c>
      <c r="R17" s="95" t="e">
        <f ca="1" t="shared" si="2"/>
        <v>#REF!</v>
      </c>
      <c r="S17" s="95" t="e">
        <f ca="1" t="shared" si="3"/>
        <v>#REF!</v>
      </c>
      <c r="T17" s="101"/>
      <c r="V17" s="101"/>
    </row>
    <row r="18" ht="20" customHeight="true" spans="1:22">
      <c r="A18" s="41">
        <v>13</v>
      </c>
      <c r="B18" s="86" t="s">
        <v>24</v>
      </c>
      <c r="C18" s="41">
        <v>10</v>
      </c>
      <c r="D18" s="87" t="e">
        <f ca="1">SUMIF(#REF!,$B$18,#REF!)</f>
        <v>#REF!</v>
      </c>
      <c r="E18" s="95">
        <v>0.0025</v>
      </c>
      <c r="F18" s="87" t="e">
        <f ca="1">SUMIF(#REF!,$B$18,#REF!)</f>
        <v>#REF!</v>
      </c>
      <c r="G18" s="87" t="e">
        <f ca="1">SUMIF(#REF!,$B$18,#REF!)</f>
        <v>#REF!</v>
      </c>
      <c r="H18" s="87"/>
      <c r="I18" s="87" t="e">
        <f ca="1">SUMIF(#REF!,$B$18,#REF!)</f>
        <v>#REF!</v>
      </c>
      <c r="J18" s="87" t="e">
        <f ca="1">SUMIF(#REF!,$B$18,#REF!)</f>
        <v>#REF!</v>
      </c>
      <c r="K18" s="87" t="e">
        <f ca="1" t="shared" si="4"/>
        <v>#REF!</v>
      </c>
      <c r="L18" s="95" t="e">
        <f ca="1" t="shared" si="0"/>
        <v>#REF!</v>
      </c>
      <c r="M18" s="95" t="e">
        <f ca="1" t="shared" si="5"/>
        <v>#REF!</v>
      </c>
      <c r="N18" s="87" t="e">
        <f ca="1">SUMIF(#REF!,$B$18,#REF!)</f>
        <v>#REF!</v>
      </c>
      <c r="O18" s="87" t="e">
        <f ca="1">SUMIF(#REF!,$B$18,#REF!)</f>
        <v>#REF!</v>
      </c>
      <c r="P18" s="87" t="e">
        <f>SUMIF(#REF!,$B$18,#REF!)</f>
        <v>#REF!</v>
      </c>
      <c r="Q18" s="87" t="e">
        <f ca="1" t="shared" si="1"/>
        <v>#REF!</v>
      </c>
      <c r="R18" s="95" t="e">
        <f ca="1" t="shared" si="2"/>
        <v>#REF!</v>
      </c>
      <c r="S18" s="95" t="e">
        <f ca="1" t="shared" si="3"/>
        <v>#REF!</v>
      </c>
      <c r="T18" s="101"/>
      <c r="V18" s="101"/>
    </row>
    <row r="19" ht="20" customHeight="true" spans="1:22">
      <c r="A19" s="41">
        <v>14</v>
      </c>
      <c r="B19" s="86" t="s">
        <v>25</v>
      </c>
      <c r="C19" s="41">
        <v>1</v>
      </c>
      <c r="D19" s="87" t="e">
        <f ca="1">SUMIF(#REF!,$B$19,#REF!)</f>
        <v>#REF!</v>
      </c>
      <c r="E19" s="95">
        <v>0.0025</v>
      </c>
      <c r="F19" s="87" t="e">
        <f ca="1">SUMIF(#REF!,$B$19,#REF!)</f>
        <v>#REF!</v>
      </c>
      <c r="G19" s="87" t="e">
        <f ca="1">SUMIF(#REF!,$B$19,#REF!)</f>
        <v>#REF!</v>
      </c>
      <c r="H19" s="87"/>
      <c r="I19" s="87" t="e">
        <f ca="1">SUMIF(#REF!,$B$19,#REF!)</f>
        <v>#REF!</v>
      </c>
      <c r="J19" s="87" t="e">
        <f ca="1">SUMIF(#REF!,$B$19,#REF!)</f>
        <v>#REF!</v>
      </c>
      <c r="K19" s="87" t="e">
        <f ca="1" t="shared" si="4"/>
        <v>#REF!</v>
      </c>
      <c r="L19" s="95" t="e">
        <f ca="1" t="shared" si="0"/>
        <v>#REF!</v>
      </c>
      <c r="M19" s="95" t="e">
        <f ca="1" t="shared" si="5"/>
        <v>#REF!</v>
      </c>
      <c r="N19" s="87" t="e">
        <f ca="1">SUMIF(#REF!,$B$19,#REF!)</f>
        <v>#REF!</v>
      </c>
      <c r="O19" s="87" t="e">
        <f ca="1">SUMIF(#REF!,$B$19,#REF!)</f>
        <v>#REF!</v>
      </c>
      <c r="P19" s="87" t="e">
        <f>SUMIF(#REF!,$B$19,#REF!)</f>
        <v>#REF!</v>
      </c>
      <c r="Q19" s="87" t="e">
        <f ca="1" t="shared" si="1"/>
        <v>#REF!</v>
      </c>
      <c r="R19" s="95" t="e">
        <f ca="1" t="shared" si="2"/>
        <v>#REF!</v>
      </c>
      <c r="S19" s="95" t="e">
        <f ca="1" t="shared" si="3"/>
        <v>#REF!</v>
      </c>
      <c r="T19" s="101"/>
      <c r="V19" s="101"/>
    </row>
    <row r="20" ht="20" customHeight="true" spans="1:22">
      <c r="A20" s="41">
        <v>15</v>
      </c>
      <c r="B20" s="86" t="s">
        <v>26</v>
      </c>
      <c r="C20" s="41">
        <v>5</v>
      </c>
      <c r="D20" s="87" t="e">
        <f ca="1">SUMIF(#REF!,$B$20,#REF!)</f>
        <v>#REF!</v>
      </c>
      <c r="E20" s="95">
        <v>0.0025</v>
      </c>
      <c r="F20" s="87" t="e">
        <f ca="1">SUMIF(#REF!,$B$20,#REF!)</f>
        <v>#REF!</v>
      </c>
      <c r="G20" s="87" t="e">
        <f ca="1">SUMIF(#REF!,$B$20,#REF!)</f>
        <v>#REF!</v>
      </c>
      <c r="H20" s="87"/>
      <c r="I20" s="87" t="e">
        <f ca="1">SUMIF(#REF!,$B$20,#REF!)</f>
        <v>#REF!</v>
      </c>
      <c r="J20" s="87" t="e">
        <f ca="1">SUMIF(#REF!,$B$20,#REF!)</f>
        <v>#REF!</v>
      </c>
      <c r="K20" s="87" t="e">
        <f ca="1" t="shared" si="4"/>
        <v>#REF!</v>
      </c>
      <c r="L20" s="95" t="e">
        <f ca="1" t="shared" si="0"/>
        <v>#REF!</v>
      </c>
      <c r="M20" s="95" t="e">
        <f ca="1" t="shared" si="5"/>
        <v>#REF!</v>
      </c>
      <c r="N20" s="87" t="e">
        <f ca="1">SUMIF(#REF!,$B$20,#REF!)</f>
        <v>#REF!</v>
      </c>
      <c r="O20" s="87" t="e">
        <f ca="1">SUMIF(#REF!,$B$20,#REF!)</f>
        <v>#REF!</v>
      </c>
      <c r="P20" s="87" t="e">
        <f>SUMIF(#REF!,$B$20,#REF!)</f>
        <v>#REF!</v>
      </c>
      <c r="Q20" s="87" t="e">
        <f ca="1" t="shared" si="1"/>
        <v>#REF!</v>
      </c>
      <c r="R20" s="95" t="e">
        <f ca="1" t="shared" si="2"/>
        <v>#REF!</v>
      </c>
      <c r="S20" s="95" t="e">
        <f ca="1" t="shared" si="3"/>
        <v>#REF!</v>
      </c>
      <c r="T20" s="101"/>
      <c r="V20" s="101"/>
    </row>
    <row r="21" ht="20" customHeight="true" spans="1:22">
      <c r="A21" s="41">
        <v>16</v>
      </c>
      <c r="B21" s="86" t="s">
        <v>27</v>
      </c>
      <c r="C21" s="41">
        <v>4</v>
      </c>
      <c r="D21" s="87" t="e">
        <f ca="1">SUMIF(#REF!,$B$21,#REF!)</f>
        <v>#REF!</v>
      </c>
      <c r="E21" s="95">
        <v>0.0025</v>
      </c>
      <c r="F21" s="87" t="e">
        <f ca="1">SUMIF(#REF!,$B$21,#REF!)</f>
        <v>#REF!</v>
      </c>
      <c r="G21" s="87" t="e">
        <f ca="1">SUMIF(#REF!,$B$21,#REF!)</f>
        <v>#REF!</v>
      </c>
      <c r="H21" s="87"/>
      <c r="I21" s="87" t="e">
        <f ca="1">SUMIF(#REF!,$B$21,#REF!)</f>
        <v>#REF!</v>
      </c>
      <c r="J21" s="87" t="e">
        <f ca="1">SUMIF(#REF!,$B$21,#REF!)</f>
        <v>#REF!</v>
      </c>
      <c r="K21" s="87" t="e">
        <f ca="1" t="shared" si="4"/>
        <v>#REF!</v>
      </c>
      <c r="L21" s="95" t="e">
        <f ca="1" t="shared" si="0"/>
        <v>#REF!</v>
      </c>
      <c r="M21" s="95" t="e">
        <f ca="1" t="shared" si="5"/>
        <v>#REF!</v>
      </c>
      <c r="N21" s="87" t="e">
        <f ca="1">SUMIF(#REF!,$B$21,#REF!)</f>
        <v>#REF!</v>
      </c>
      <c r="O21" s="87" t="e">
        <f ca="1">SUMIF(#REF!,$B$21,#REF!)</f>
        <v>#REF!</v>
      </c>
      <c r="P21" s="87" t="e">
        <f>SUMIF(#REF!,$B$21,#REF!)</f>
        <v>#REF!</v>
      </c>
      <c r="Q21" s="87" t="e">
        <f ca="1" t="shared" si="1"/>
        <v>#REF!</v>
      </c>
      <c r="R21" s="95" t="e">
        <f ca="1" t="shared" si="2"/>
        <v>#REF!</v>
      </c>
      <c r="S21" s="95" t="e">
        <f ca="1" t="shared" si="3"/>
        <v>#REF!</v>
      </c>
      <c r="T21" s="101"/>
      <c r="V21" s="101"/>
    </row>
    <row r="22" ht="20" customHeight="true" spans="1:22">
      <c r="A22" s="41">
        <v>17</v>
      </c>
      <c r="B22" s="86" t="s">
        <v>28</v>
      </c>
      <c r="C22" s="41">
        <v>1</v>
      </c>
      <c r="D22" s="87" t="e">
        <f ca="1">SUMIF(#REF!,$B$22,#REF!)</f>
        <v>#REF!</v>
      </c>
      <c r="E22" s="95">
        <v>0.0025</v>
      </c>
      <c r="F22" s="87" t="e">
        <f ca="1">SUMIF(#REF!,$B$22,#REF!)</f>
        <v>#REF!</v>
      </c>
      <c r="G22" s="87" t="e">
        <f ca="1">SUMIF(#REF!,$B$22,#REF!)</f>
        <v>#REF!</v>
      </c>
      <c r="H22" s="87"/>
      <c r="I22" s="87" t="e">
        <f ca="1">SUMIF(#REF!,$B$22,#REF!)</f>
        <v>#REF!</v>
      </c>
      <c r="J22" s="87" t="e">
        <f ca="1">SUMIF(#REF!,$B$22,#REF!)</f>
        <v>#REF!</v>
      </c>
      <c r="K22" s="87" t="e">
        <f ca="1" t="shared" si="4"/>
        <v>#REF!</v>
      </c>
      <c r="L22" s="95" t="e">
        <f ca="1" t="shared" si="0"/>
        <v>#REF!</v>
      </c>
      <c r="M22" s="95" t="e">
        <f ca="1" t="shared" si="5"/>
        <v>#REF!</v>
      </c>
      <c r="N22" s="87" t="e">
        <f ca="1">SUMIF(#REF!,$B$22,#REF!)</f>
        <v>#REF!</v>
      </c>
      <c r="O22" s="87" t="e">
        <f ca="1">SUMIF(#REF!,$B$22,#REF!)</f>
        <v>#REF!</v>
      </c>
      <c r="P22" s="87" t="e">
        <f>SUMIF(#REF!,$B$22,#REF!)</f>
        <v>#REF!</v>
      </c>
      <c r="Q22" s="87" t="e">
        <f ca="1" t="shared" si="1"/>
        <v>#REF!</v>
      </c>
      <c r="R22" s="95" t="e">
        <f ca="1" t="shared" si="2"/>
        <v>#REF!</v>
      </c>
      <c r="S22" s="95" t="e">
        <f ca="1" t="shared" si="3"/>
        <v>#REF!</v>
      </c>
      <c r="T22" s="101"/>
      <c r="V22" s="101"/>
    </row>
    <row r="23" ht="20" customHeight="true" spans="1:22">
      <c r="A23" s="41">
        <v>18</v>
      </c>
      <c r="B23" s="86" t="s">
        <v>29</v>
      </c>
      <c r="C23" s="41">
        <v>2</v>
      </c>
      <c r="D23" s="87" t="e">
        <f ca="1">SUMIF(#REF!,$B$23,#REF!)</f>
        <v>#REF!</v>
      </c>
      <c r="E23" s="95">
        <v>0.0025</v>
      </c>
      <c r="F23" s="87" t="e">
        <f ca="1">SUMIF(#REF!,$B$23,#REF!)</f>
        <v>#REF!</v>
      </c>
      <c r="G23" s="87" t="e">
        <f ca="1">SUMIF(#REF!,$B$23,#REF!)</f>
        <v>#REF!</v>
      </c>
      <c r="H23" s="87"/>
      <c r="I23" s="87" t="e">
        <f ca="1">SUMIF(#REF!,$B$23,#REF!)</f>
        <v>#REF!</v>
      </c>
      <c r="J23" s="87" t="e">
        <f ca="1">SUMIF(#REF!,$B$23,#REF!)</f>
        <v>#REF!</v>
      </c>
      <c r="K23" s="87" t="e">
        <f ca="1" t="shared" si="4"/>
        <v>#REF!</v>
      </c>
      <c r="L23" s="95" t="e">
        <f ca="1" t="shared" si="0"/>
        <v>#REF!</v>
      </c>
      <c r="M23" s="95" t="e">
        <f ca="1" t="shared" si="5"/>
        <v>#REF!</v>
      </c>
      <c r="N23" s="87" t="e">
        <f ca="1">SUMIF(#REF!,$B$23,#REF!)</f>
        <v>#REF!</v>
      </c>
      <c r="O23" s="87" t="e">
        <f ca="1">SUMIF(#REF!,$B$23,#REF!)</f>
        <v>#REF!</v>
      </c>
      <c r="P23" s="87" t="e">
        <f>SUMIF(#REF!,$B$23,#REF!)</f>
        <v>#REF!</v>
      </c>
      <c r="Q23" s="87" t="e">
        <f ca="1" t="shared" si="1"/>
        <v>#REF!</v>
      </c>
      <c r="R23" s="95" t="e">
        <f ca="1" t="shared" si="2"/>
        <v>#REF!</v>
      </c>
      <c r="S23" s="95" t="e">
        <f ca="1" t="shared" si="3"/>
        <v>#REF!</v>
      </c>
      <c r="T23" s="101"/>
      <c r="V23" s="101"/>
    </row>
    <row r="24" s="82" customFormat="true" ht="20" customHeight="true" spans="1:22">
      <c r="A24" s="88" t="s">
        <v>30</v>
      </c>
      <c r="B24" s="88"/>
      <c r="C24" s="72">
        <f>SUM(C6:C23)</f>
        <v>169</v>
      </c>
      <c r="D24" s="89" t="e">
        <f ca="1" t="shared" ref="D24:G24" si="6">ROUND(SUM(D6:D23),4)</f>
        <v>#REF!</v>
      </c>
      <c r="E24" s="89"/>
      <c r="F24" s="89" t="e">
        <f ca="1" t="shared" si="6"/>
        <v>#REF!</v>
      </c>
      <c r="G24" s="89" t="e">
        <f ca="1" t="shared" si="6"/>
        <v>#REF!</v>
      </c>
      <c r="H24" s="89"/>
      <c r="I24" s="89" t="e">
        <f ca="1">ROUND(SUM(I6:I23),4)</f>
        <v>#REF!</v>
      </c>
      <c r="J24" s="89" t="e">
        <f ca="1">ROUND(SUM(J6:J23),4)</f>
        <v>#REF!</v>
      </c>
      <c r="K24" s="89" t="e">
        <f ca="1" t="shared" si="4"/>
        <v>#REF!</v>
      </c>
      <c r="L24" s="96" t="e">
        <f ca="1" t="shared" si="0"/>
        <v>#REF!</v>
      </c>
      <c r="M24" s="96" t="e">
        <f ca="1" t="shared" si="5"/>
        <v>#REF!</v>
      </c>
      <c r="N24" s="89" t="e">
        <f ca="1" t="shared" ref="L24:Q24" si="7">ROUND(SUM(N6:N23),4)</f>
        <v>#REF!</v>
      </c>
      <c r="O24" s="89" t="e">
        <f ca="1" t="shared" si="7"/>
        <v>#REF!</v>
      </c>
      <c r="P24" s="89" t="e">
        <f t="shared" si="7"/>
        <v>#REF!</v>
      </c>
      <c r="Q24" s="89" t="e">
        <f ca="1" t="shared" si="7"/>
        <v>#REF!</v>
      </c>
      <c r="R24" s="96" t="e">
        <f ca="1" t="shared" si="2"/>
        <v>#REF!</v>
      </c>
      <c r="S24" s="96" t="e">
        <f ca="1" t="shared" si="3"/>
        <v>#REF!</v>
      </c>
      <c r="T24" s="101"/>
      <c r="V24" s="101"/>
    </row>
    <row r="25" spans="20:20">
      <c r="T25" s="101"/>
    </row>
    <row r="26" ht="24" customHeight="true" spans="17:20">
      <c r="Q26" s="102"/>
      <c r="R26" s="102"/>
      <c r="S26" s="103"/>
      <c r="T26" s="102"/>
    </row>
    <row r="27" ht="24" customHeight="true" spans="17:20">
      <c r="Q27" s="102"/>
      <c r="R27" s="102"/>
      <c r="S27" s="103"/>
      <c r="T27" s="102"/>
    </row>
    <row r="28" spans="17:18">
      <c r="Q28" s="101"/>
      <c r="R28" s="101"/>
    </row>
    <row r="30" spans="17:18">
      <c r="Q30" s="101"/>
      <c r="R30" s="101"/>
    </row>
  </sheetData>
  <sheetProtection formatCells="0" insertHyperlinks="0" autoFilter="0"/>
  <autoFilter ref="A5:S24">
    <extLst/>
  </autoFilter>
  <mergeCells count="10">
    <mergeCell ref="A2:S2"/>
    <mergeCell ref="Q3:S3"/>
    <mergeCell ref="G4:M4"/>
    <mergeCell ref="N4:S4"/>
    <mergeCell ref="A24:B24"/>
    <mergeCell ref="A4:A5"/>
    <mergeCell ref="B4:B5"/>
    <mergeCell ref="C4:C5"/>
    <mergeCell ref="D4:D5"/>
    <mergeCell ref="F4:F5"/>
  </mergeCells>
  <printOptions horizontalCentered="true"/>
  <pageMargins left="0.357638888888889" right="0.357638888888889" top="0.802777777777778" bottom="1" header="0.511805555555556" footer="0.511805555555556"/>
  <pageSetup paperSize="9" scale="80" orientation="landscape" horizontalDpi="600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9"/>
  <sheetViews>
    <sheetView workbookViewId="0">
      <pane ySplit="5" topLeftCell="A102" activePane="bottomLeft" state="frozen"/>
      <selection/>
      <selection pane="bottomLeft" activeCell="O116" sqref="O116"/>
    </sheetView>
  </sheetViews>
  <sheetFormatPr defaultColWidth="8.56666666666667" defaultRowHeight="11.25"/>
  <cols>
    <col min="1" max="1" width="5.44166666666667" style="32" customWidth="true"/>
    <col min="2" max="2" width="36.1083333333333" style="31" customWidth="true"/>
    <col min="3" max="3" width="8.33333333333333" style="31" customWidth="true"/>
    <col min="4" max="4" width="10.225" style="31" customWidth="true"/>
    <col min="5" max="5" width="10.3833333333333" style="32" hidden="true" customWidth="true"/>
    <col min="6" max="6" width="11.8916666666667" style="31" customWidth="true"/>
    <col min="7" max="7" width="5.13333333333333" style="32" customWidth="true"/>
    <col min="8" max="9" width="10.8916666666667" style="31" customWidth="true"/>
    <col min="10" max="10" width="12" style="32" hidden="true" customWidth="true"/>
    <col min="11" max="11" width="12" style="33" customWidth="true"/>
    <col min="12" max="14" width="12" style="31" customWidth="true"/>
    <col min="15" max="15" width="17.8916666666667" style="34" customWidth="true"/>
    <col min="16" max="16384" width="8.56666666666667" style="31"/>
  </cols>
  <sheetData>
    <row r="1" ht="12" spans="1:14">
      <c r="A1" s="35"/>
      <c r="B1" s="36"/>
      <c r="C1" s="36"/>
      <c r="D1" s="36"/>
      <c r="E1" s="38">
        <f t="shared" ref="E1:I1" si="0">SUBTOTAL(9,E6:E174)</f>
        <v>14398</v>
      </c>
      <c r="F1" s="38">
        <f t="shared" si="0"/>
        <v>181003.6665</v>
      </c>
      <c r="G1" s="38"/>
      <c r="H1" s="38">
        <f t="shared" si="0"/>
        <v>452.171869</v>
      </c>
      <c r="I1" s="38">
        <f t="shared" si="0"/>
        <v>452.171869</v>
      </c>
      <c r="J1" s="38"/>
      <c r="K1" s="38">
        <f>SUBTOTAL(9,K6:K174)</f>
        <v>137304.124002</v>
      </c>
      <c r="L1" s="38">
        <f t="shared" ref="L1:N1" si="1">SUBTOTAL(9,L6:L174)</f>
        <v>342.8988</v>
      </c>
      <c r="M1" s="38">
        <f t="shared" si="1"/>
        <v>342.8988</v>
      </c>
      <c r="N1" s="38">
        <f t="shared" si="1"/>
        <v>218.546138</v>
      </c>
    </row>
    <row r="2" ht="12" spans="1:14">
      <c r="A2" s="35" t="s">
        <v>57</v>
      </c>
      <c r="B2" s="36"/>
      <c r="C2" s="36"/>
      <c r="D2" s="36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ht="24" customHeight="true" spans="1:1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51"/>
      <c r="L3" s="37"/>
      <c r="M3" s="37"/>
      <c r="N3" s="37"/>
      <c r="O3" s="56"/>
    </row>
    <row r="4" ht="20" customHeight="true" spans="1:15">
      <c r="A4" s="38"/>
      <c r="B4" s="36"/>
      <c r="C4" s="36"/>
      <c r="D4" s="36"/>
      <c r="E4" s="38"/>
      <c r="F4" s="36"/>
      <c r="G4" s="38"/>
      <c r="H4" s="36"/>
      <c r="I4" s="36"/>
      <c r="J4" s="38"/>
      <c r="K4" s="52"/>
      <c r="L4" s="36"/>
      <c r="M4" s="36"/>
      <c r="N4" s="36"/>
      <c r="O4" s="57" t="s">
        <v>2</v>
      </c>
    </row>
    <row r="5" ht="22.5" spans="1:15">
      <c r="A5" s="39" t="s">
        <v>3</v>
      </c>
      <c r="B5" s="39" t="s">
        <v>58</v>
      </c>
      <c r="C5" s="39" t="s">
        <v>4</v>
      </c>
      <c r="D5" s="40" t="s">
        <v>59</v>
      </c>
      <c r="E5" s="40" t="s">
        <v>6</v>
      </c>
      <c r="F5" s="40" t="s">
        <v>50</v>
      </c>
      <c r="G5" s="39" t="s">
        <v>8</v>
      </c>
      <c r="H5" s="46" t="s">
        <v>9</v>
      </c>
      <c r="I5" s="46" t="s">
        <v>60</v>
      </c>
      <c r="J5" s="39" t="s">
        <v>11</v>
      </c>
      <c r="K5" s="53" t="s">
        <v>61</v>
      </c>
      <c r="L5" s="39" t="s">
        <v>62</v>
      </c>
      <c r="M5" s="39" t="s">
        <v>63</v>
      </c>
      <c r="N5" s="39" t="s">
        <v>64</v>
      </c>
      <c r="O5" s="39" t="s">
        <v>65</v>
      </c>
    </row>
    <row r="6" ht="21" customHeight="true" spans="1:15">
      <c r="A6" s="41">
        <v>1</v>
      </c>
      <c r="B6" s="42" t="s">
        <v>66</v>
      </c>
      <c r="C6" s="43" t="s">
        <v>12</v>
      </c>
      <c r="D6" s="44" t="s">
        <v>67</v>
      </c>
      <c r="E6" s="47">
        <v>210</v>
      </c>
      <c r="F6" s="48">
        <v>640.96</v>
      </c>
      <c r="G6" s="49">
        <v>0.005</v>
      </c>
      <c r="H6" s="48">
        <v>1.6024</v>
      </c>
      <c r="I6" s="48">
        <v>1.6024</v>
      </c>
      <c r="J6" s="41">
        <v>207</v>
      </c>
      <c r="K6" s="54">
        <v>546.96</v>
      </c>
      <c r="L6" s="55">
        <f>ROUND(K6/1.005*G6*0.5,4)</f>
        <v>1.3606</v>
      </c>
      <c r="M6" s="55">
        <f>ROUND(K6/1.005*G6*0.5,4)</f>
        <v>1.3606</v>
      </c>
      <c r="N6" s="55">
        <f t="shared" ref="N6:N69" si="2">H6+I6-L6-M6</f>
        <v>0.4836</v>
      </c>
      <c r="O6" s="58" t="s">
        <v>68</v>
      </c>
    </row>
    <row r="7" ht="21" customHeight="true" spans="1:15">
      <c r="A7" s="41">
        <v>2</v>
      </c>
      <c r="B7" s="42" t="s">
        <v>69</v>
      </c>
      <c r="C7" s="43" t="s">
        <v>12</v>
      </c>
      <c r="D7" s="44" t="s">
        <v>67</v>
      </c>
      <c r="E7" s="41">
        <v>16</v>
      </c>
      <c r="F7" s="48">
        <v>494.54</v>
      </c>
      <c r="G7" s="49">
        <v>0.005</v>
      </c>
      <c r="H7" s="48">
        <v>1.2363</v>
      </c>
      <c r="I7" s="48">
        <v>1.2363</v>
      </c>
      <c r="J7" s="41">
        <v>16</v>
      </c>
      <c r="K7" s="54">
        <v>308.44</v>
      </c>
      <c r="L7" s="55">
        <f t="shared" ref="L7:L38" si="3">ROUND(K7/1.005*G7*0.5,4)</f>
        <v>0.7673</v>
      </c>
      <c r="M7" s="55">
        <f t="shared" ref="M7:M38" si="4">ROUND(K7/1.005*G7*0.5,4)</f>
        <v>0.7673</v>
      </c>
      <c r="N7" s="55">
        <f t="shared" si="2"/>
        <v>0.938</v>
      </c>
      <c r="O7" s="58" t="s">
        <v>70</v>
      </c>
    </row>
    <row r="8" ht="21" customHeight="true" spans="1:15">
      <c r="A8" s="41">
        <v>3</v>
      </c>
      <c r="B8" s="45" t="s">
        <v>71</v>
      </c>
      <c r="C8" s="44" t="s">
        <v>12</v>
      </c>
      <c r="D8" s="44" t="s">
        <v>67</v>
      </c>
      <c r="E8" s="41">
        <v>381</v>
      </c>
      <c r="F8" s="48">
        <v>2260.8566</v>
      </c>
      <c r="G8" s="49">
        <v>0.005</v>
      </c>
      <c r="H8" s="48">
        <v>5.6521</v>
      </c>
      <c r="I8" s="48">
        <v>5.6521</v>
      </c>
      <c r="J8" s="41">
        <v>366</v>
      </c>
      <c r="K8" s="54">
        <v>1964.5166</v>
      </c>
      <c r="L8" s="55">
        <f t="shared" si="3"/>
        <v>4.8869</v>
      </c>
      <c r="M8" s="55">
        <f t="shared" si="4"/>
        <v>4.8869</v>
      </c>
      <c r="N8" s="55">
        <f t="shared" si="2"/>
        <v>1.5304</v>
      </c>
      <c r="O8" s="58" t="s">
        <v>72</v>
      </c>
    </row>
    <row r="9" ht="21" customHeight="true" spans="1:15">
      <c r="A9" s="41">
        <v>4</v>
      </c>
      <c r="B9" s="42" t="s">
        <v>73</v>
      </c>
      <c r="C9" s="43" t="s">
        <v>12</v>
      </c>
      <c r="D9" s="44" t="s">
        <v>67</v>
      </c>
      <c r="E9" s="41">
        <v>50</v>
      </c>
      <c r="F9" s="48">
        <v>328.5973</v>
      </c>
      <c r="G9" s="49">
        <v>0.005</v>
      </c>
      <c r="H9" s="48">
        <v>0.821493</v>
      </c>
      <c r="I9" s="48">
        <v>0.821493</v>
      </c>
      <c r="J9" s="41">
        <v>51</v>
      </c>
      <c r="K9" s="54">
        <v>328.5973</v>
      </c>
      <c r="L9" s="55">
        <f t="shared" si="3"/>
        <v>0.8174</v>
      </c>
      <c r="M9" s="55">
        <f t="shared" si="4"/>
        <v>0.8174</v>
      </c>
      <c r="N9" s="55">
        <f t="shared" si="2"/>
        <v>0.00818600000000003</v>
      </c>
      <c r="O9" s="58" t="s">
        <v>74</v>
      </c>
    </row>
    <row r="10" ht="21" customHeight="true" spans="1:15">
      <c r="A10" s="41">
        <v>5</v>
      </c>
      <c r="B10" s="42" t="s">
        <v>75</v>
      </c>
      <c r="C10" s="43" t="s">
        <v>12</v>
      </c>
      <c r="D10" s="44" t="s">
        <v>67</v>
      </c>
      <c r="E10" s="41">
        <v>68</v>
      </c>
      <c r="F10" s="48">
        <v>163.5267</v>
      </c>
      <c r="G10" s="49">
        <v>0.005</v>
      </c>
      <c r="H10" s="48">
        <v>0.408816</v>
      </c>
      <c r="I10" s="48">
        <v>0.408816</v>
      </c>
      <c r="J10" s="41">
        <v>68</v>
      </c>
      <c r="K10" s="54">
        <v>163.5267</v>
      </c>
      <c r="L10" s="55">
        <f t="shared" si="3"/>
        <v>0.4068</v>
      </c>
      <c r="M10" s="55">
        <f t="shared" si="4"/>
        <v>0.4068</v>
      </c>
      <c r="N10" s="55">
        <f t="shared" si="2"/>
        <v>0.00403200000000004</v>
      </c>
      <c r="O10" s="58" t="s">
        <v>74</v>
      </c>
    </row>
    <row r="11" ht="21" customHeight="true" spans="1:15">
      <c r="A11" s="41">
        <v>6</v>
      </c>
      <c r="B11" s="42" t="s">
        <v>76</v>
      </c>
      <c r="C11" s="43" t="s">
        <v>12</v>
      </c>
      <c r="D11" s="44" t="s">
        <v>67</v>
      </c>
      <c r="E11" s="41">
        <v>64</v>
      </c>
      <c r="F11" s="48">
        <v>187.1</v>
      </c>
      <c r="G11" s="49">
        <v>0.005</v>
      </c>
      <c r="H11" s="48">
        <v>0.46775</v>
      </c>
      <c r="I11" s="48">
        <v>0.46775</v>
      </c>
      <c r="J11" s="41">
        <v>64</v>
      </c>
      <c r="K11" s="54">
        <v>187.1242</v>
      </c>
      <c r="L11" s="55">
        <f t="shared" si="3"/>
        <v>0.4655</v>
      </c>
      <c r="M11" s="55">
        <f t="shared" si="4"/>
        <v>0.4655</v>
      </c>
      <c r="N11" s="55">
        <f t="shared" si="2"/>
        <v>0.00449999999999995</v>
      </c>
      <c r="O11" s="58" t="s">
        <v>77</v>
      </c>
    </row>
    <row r="12" ht="21" customHeight="true" spans="1:15">
      <c r="A12" s="41">
        <v>7</v>
      </c>
      <c r="B12" s="42" t="s">
        <v>78</v>
      </c>
      <c r="C12" s="43" t="s">
        <v>12</v>
      </c>
      <c r="D12" s="44" t="s">
        <v>67</v>
      </c>
      <c r="E12" s="41">
        <v>248</v>
      </c>
      <c r="F12" s="48">
        <v>2605.9854</v>
      </c>
      <c r="G12" s="49">
        <v>0.005</v>
      </c>
      <c r="H12" s="48">
        <v>6.514963</v>
      </c>
      <c r="I12" s="48">
        <v>6.514963</v>
      </c>
      <c r="J12" s="41">
        <v>235</v>
      </c>
      <c r="K12" s="54">
        <v>2605.5454</v>
      </c>
      <c r="L12" s="55">
        <f t="shared" si="3"/>
        <v>6.4815</v>
      </c>
      <c r="M12" s="55">
        <f t="shared" si="4"/>
        <v>6.4815</v>
      </c>
      <c r="N12" s="55">
        <f t="shared" si="2"/>
        <v>0.0669260000000005</v>
      </c>
      <c r="O12" s="58" t="s">
        <v>79</v>
      </c>
    </row>
    <row r="13" ht="21" customHeight="true" spans="1:15">
      <c r="A13" s="41">
        <v>8</v>
      </c>
      <c r="B13" s="42" t="s">
        <v>80</v>
      </c>
      <c r="C13" s="43" t="s">
        <v>12</v>
      </c>
      <c r="D13" s="44" t="s">
        <v>67</v>
      </c>
      <c r="E13" s="41">
        <v>26</v>
      </c>
      <c r="F13" s="48">
        <v>115.64</v>
      </c>
      <c r="G13" s="49">
        <v>0.005</v>
      </c>
      <c r="H13" s="48">
        <v>0.2891</v>
      </c>
      <c r="I13" s="48">
        <v>0.2891</v>
      </c>
      <c r="J13" s="41">
        <v>25</v>
      </c>
      <c r="K13" s="54">
        <v>115.64</v>
      </c>
      <c r="L13" s="55">
        <f t="shared" si="3"/>
        <v>0.2877</v>
      </c>
      <c r="M13" s="55">
        <f t="shared" si="4"/>
        <v>0.2877</v>
      </c>
      <c r="N13" s="55">
        <f t="shared" si="2"/>
        <v>0.00280000000000002</v>
      </c>
      <c r="O13" s="58" t="s">
        <v>81</v>
      </c>
    </row>
    <row r="14" ht="21" customHeight="true" spans="1:15">
      <c r="A14" s="41">
        <v>9</v>
      </c>
      <c r="B14" s="42" t="s">
        <v>82</v>
      </c>
      <c r="C14" s="43" t="s">
        <v>12</v>
      </c>
      <c r="D14" s="44" t="s">
        <v>83</v>
      </c>
      <c r="E14" s="41">
        <v>285</v>
      </c>
      <c r="F14" s="48">
        <v>746.2668</v>
      </c>
      <c r="G14" s="49">
        <v>0.005</v>
      </c>
      <c r="H14" s="48">
        <v>1.8656</v>
      </c>
      <c r="I14" s="48">
        <v>1.8656</v>
      </c>
      <c r="J14" s="41">
        <v>285</v>
      </c>
      <c r="K14" s="54">
        <v>746.2668</v>
      </c>
      <c r="L14" s="55">
        <f t="shared" si="3"/>
        <v>1.8564</v>
      </c>
      <c r="M14" s="55">
        <f t="shared" si="4"/>
        <v>1.8564</v>
      </c>
      <c r="N14" s="55">
        <f t="shared" si="2"/>
        <v>0.0183999999999997</v>
      </c>
      <c r="O14" s="58" t="s">
        <v>74</v>
      </c>
    </row>
    <row r="15" ht="21" customHeight="true" spans="1:15">
      <c r="A15" s="41">
        <v>10</v>
      </c>
      <c r="B15" s="42" t="s">
        <v>84</v>
      </c>
      <c r="C15" s="43" t="s">
        <v>12</v>
      </c>
      <c r="D15" s="44" t="s">
        <v>83</v>
      </c>
      <c r="E15" s="41">
        <v>42</v>
      </c>
      <c r="F15" s="48">
        <v>1677.8457</v>
      </c>
      <c r="G15" s="49">
        <v>0.005</v>
      </c>
      <c r="H15" s="48">
        <v>4.1946</v>
      </c>
      <c r="I15" s="48">
        <v>4.1946</v>
      </c>
      <c r="J15" s="41">
        <v>41</v>
      </c>
      <c r="K15" s="54">
        <v>1566.2157</v>
      </c>
      <c r="L15" s="55">
        <f t="shared" si="3"/>
        <v>3.8961</v>
      </c>
      <c r="M15" s="55">
        <f t="shared" si="4"/>
        <v>3.8961</v>
      </c>
      <c r="N15" s="55">
        <f t="shared" si="2"/>
        <v>0.597</v>
      </c>
      <c r="O15" s="58" t="s">
        <v>85</v>
      </c>
    </row>
    <row r="16" ht="21" customHeight="true" spans="1:15">
      <c r="A16" s="41">
        <v>11</v>
      </c>
      <c r="B16" s="42" t="s">
        <v>86</v>
      </c>
      <c r="C16" s="43" t="s">
        <v>12</v>
      </c>
      <c r="D16" s="44" t="s">
        <v>83</v>
      </c>
      <c r="E16" s="41">
        <v>23</v>
      </c>
      <c r="F16" s="48">
        <v>448.97</v>
      </c>
      <c r="G16" s="49">
        <v>0.005</v>
      </c>
      <c r="H16" s="48">
        <v>1.1224</v>
      </c>
      <c r="I16" s="48">
        <v>1.1224</v>
      </c>
      <c r="J16" s="41">
        <v>22</v>
      </c>
      <c r="K16" s="54">
        <v>426.82</v>
      </c>
      <c r="L16" s="55">
        <f t="shared" si="3"/>
        <v>1.0617</v>
      </c>
      <c r="M16" s="55">
        <f t="shared" si="4"/>
        <v>1.0617</v>
      </c>
      <c r="N16" s="55">
        <f t="shared" si="2"/>
        <v>0.1214</v>
      </c>
      <c r="O16" s="58" t="s">
        <v>87</v>
      </c>
    </row>
    <row r="17" ht="21" customHeight="true" spans="1:15">
      <c r="A17" s="41">
        <v>12</v>
      </c>
      <c r="B17" s="42" t="s">
        <v>88</v>
      </c>
      <c r="C17" s="43" t="s">
        <v>12</v>
      </c>
      <c r="D17" s="44" t="s">
        <v>83</v>
      </c>
      <c r="E17" s="41">
        <v>1</v>
      </c>
      <c r="F17" s="48">
        <v>17.9</v>
      </c>
      <c r="G17" s="49">
        <v>0.005</v>
      </c>
      <c r="H17" s="48">
        <v>0.0447</v>
      </c>
      <c r="I17" s="48">
        <v>0.0447</v>
      </c>
      <c r="J17" s="41">
        <v>1</v>
      </c>
      <c r="K17" s="54">
        <v>17.9</v>
      </c>
      <c r="L17" s="55">
        <f t="shared" si="3"/>
        <v>0.0445</v>
      </c>
      <c r="M17" s="55">
        <f t="shared" si="4"/>
        <v>0.0445</v>
      </c>
      <c r="N17" s="55">
        <f t="shared" si="2"/>
        <v>0.000399999999999998</v>
      </c>
      <c r="O17" s="58" t="s">
        <v>74</v>
      </c>
    </row>
    <row r="18" ht="21" customHeight="true" spans="1:15">
      <c r="A18" s="41">
        <v>13</v>
      </c>
      <c r="B18" s="42" t="s">
        <v>89</v>
      </c>
      <c r="C18" s="43" t="s">
        <v>12</v>
      </c>
      <c r="D18" s="44" t="s">
        <v>83</v>
      </c>
      <c r="E18" s="41">
        <v>16</v>
      </c>
      <c r="F18" s="48">
        <v>112.0282</v>
      </c>
      <c r="G18" s="49">
        <v>0.005</v>
      </c>
      <c r="H18" s="48">
        <v>0.28</v>
      </c>
      <c r="I18" s="48">
        <v>0.28</v>
      </c>
      <c r="J18" s="41">
        <v>16</v>
      </c>
      <c r="K18" s="55">
        <v>112.0282</v>
      </c>
      <c r="L18" s="55">
        <f t="shared" si="3"/>
        <v>0.2787</v>
      </c>
      <c r="M18" s="55">
        <f t="shared" si="4"/>
        <v>0.2787</v>
      </c>
      <c r="N18" s="55">
        <f t="shared" si="2"/>
        <v>0.00260000000000005</v>
      </c>
      <c r="O18" s="58" t="s">
        <v>74</v>
      </c>
    </row>
    <row r="19" ht="21" customHeight="true" spans="1:15">
      <c r="A19" s="41">
        <v>14</v>
      </c>
      <c r="B19" s="42" t="s">
        <v>90</v>
      </c>
      <c r="C19" s="43" t="s">
        <v>12</v>
      </c>
      <c r="D19" s="44" t="s">
        <v>83</v>
      </c>
      <c r="E19" s="41">
        <v>18</v>
      </c>
      <c r="F19" s="48">
        <v>355.2</v>
      </c>
      <c r="G19" s="49">
        <v>0.005</v>
      </c>
      <c r="H19" s="48">
        <v>0.888</v>
      </c>
      <c r="I19" s="48">
        <v>0.888</v>
      </c>
      <c r="J19" s="41">
        <v>18</v>
      </c>
      <c r="K19" s="55">
        <v>355.2</v>
      </c>
      <c r="L19" s="55">
        <f t="shared" si="3"/>
        <v>0.8836</v>
      </c>
      <c r="M19" s="55">
        <f t="shared" si="4"/>
        <v>0.8836</v>
      </c>
      <c r="N19" s="55">
        <f t="shared" si="2"/>
        <v>0.00879999999999992</v>
      </c>
      <c r="O19" s="58" t="s">
        <v>74</v>
      </c>
    </row>
    <row r="20" ht="21" customHeight="true" spans="1:15">
      <c r="A20" s="41">
        <v>15</v>
      </c>
      <c r="B20" s="42" t="s">
        <v>91</v>
      </c>
      <c r="C20" s="43" t="s">
        <v>12</v>
      </c>
      <c r="D20" s="44" t="s">
        <v>83</v>
      </c>
      <c r="E20" s="41">
        <v>271</v>
      </c>
      <c r="F20" s="48">
        <v>1165.81</v>
      </c>
      <c r="G20" s="49">
        <v>0.005</v>
      </c>
      <c r="H20" s="48">
        <v>2.914525</v>
      </c>
      <c r="I20" s="48">
        <v>2.914525</v>
      </c>
      <c r="J20" s="41">
        <v>271</v>
      </c>
      <c r="K20" s="54">
        <v>1165.81</v>
      </c>
      <c r="L20" s="55">
        <f t="shared" si="3"/>
        <v>2.9</v>
      </c>
      <c r="M20" s="55">
        <f t="shared" si="4"/>
        <v>2.9</v>
      </c>
      <c r="N20" s="55">
        <f t="shared" si="2"/>
        <v>0.0290499999999998</v>
      </c>
      <c r="O20" s="58" t="s">
        <v>74</v>
      </c>
    </row>
    <row r="21" ht="21" customHeight="true" spans="1:15">
      <c r="A21" s="41">
        <v>16</v>
      </c>
      <c r="B21" s="42" t="s">
        <v>92</v>
      </c>
      <c r="C21" s="43" t="s">
        <v>12</v>
      </c>
      <c r="D21" s="44" t="s">
        <v>83</v>
      </c>
      <c r="E21" s="41">
        <v>46</v>
      </c>
      <c r="F21" s="48">
        <v>654.64</v>
      </c>
      <c r="G21" s="49">
        <v>0.005</v>
      </c>
      <c r="H21" s="48">
        <v>1.6366</v>
      </c>
      <c r="I21" s="48">
        <v>1.6366</v>
      </c>
      <c r="J21" s="41">
        <v>46</v>
      </c>
      <c r="K21" s="55">
        <v>654.64</v>
      </c>
      <c r="L21" s="55">
        <f t="shared" si="3"/>
        <v>1.6285</v>
      </c>
      <c r="M21" s="55">
        <f t="shared" si="4"/>
        <v>1.6285</v>
      </c>
      <c r="N21" s="55">
        <f t="shared" si="2"/>
        <v>0.0162</v>
      </c>
      <c r="O21" s="58" t="s">
        <v>74</v>
      </c>
    </row>
    <row r="22" ht="21" customHeight="true" spans="1:15">
      <c r="A22" s="41">
        <v>17</v>
      </c>
      <c r="B22" s="42" t="s">
        <v>93</v>
      </c>
      <c r="C22" s="43" t="s">
        <v>12</v>
      </c>
      <c r="D22" s="44" t="s">
        <v>83</v>
      </c>
      <c r="E22" s="41">
        <v>33</v>
      </c>
      <c r="F22" s="48">
        <v>775.75</v>
      </c>
      <c r="G22" s="49">
        <v>0.005</v>
      </c>
      <c r="H22" s="48">
        <v>1.9393</v>
      </c>
      <c r="I22" s="48">
        <v>1.9393</v>
      </c>
      <c r="J22" s="41">
        <v>33</v>
      </c>
      <c r="K22" s="55">
        <v>775.75</v>
      </c>
      <c r="L22" s="55">
        <f t="shared" si="3"/>
        <v>1.9297</v>
      </c>
      <c r="M22" s="55">
        <f t="shared" si="4"/>
        <v>1.9297</v>
      </c>
      <c r="N22" s="55">
        <f t="shared" si="2"/>
        <v>0.0192000000000001</v>
      </c>
      <c r="O22" s="58" t="s">
        <v>74</v>
      </c>
    </row>
    <row r="23" ht="21" customHeight="true" spans="1:15">
      <c r="A23" s="41">
        <v>18</v>
      </c>
      <c r="B23" s="42" t="s">
        <v>94</v>
      </c>
      <c r="C23" s="43" t="s">
        <v>12</v>
      </c>
      <c r="D23" s="44" t="s">
        <v>83</v>
      </c>
      <c r="E23" s="41">
        <v>21</v>
      </c>
      <c r="F23" s="48">
        <v>283.064</v>
      </c>
      <c r="G23" s="49">
        <v>0.005</v>
      </c>
      <c r="H23" s="48">
        <v>0.7076</v>
      </c>
      <c r="I23" s="48">
        <v>0.7076</v>
      </c>
      <c r="J23" s="41">
        <v>21</v>
      </c>
      <c r="K23" s="55">
        <v>283.064</v>
      </c>
      <c r="L23" s="55">
        <f t="shared" si="3"/>
        <v>0.7041</v>
      </c>
      <c r="M23" s="55">
        <f t="shared" si="4"/>
        <v>0.7041</v>
      </c>
      <c r="N23" s="55">
        <f t="shared" si="2"/>
        <v>0.00700000000000012</v>
      </c>
      <c r="O23" s="58" t="s">
        <v>74</v>
      </c>
    </row>
    <row r="24" ht="21" customHeight="true" spans="1:15">
      <c r="A24" s="41">
        <v>19</v>
      </c>
      <c r="B24" s="42" t="s">
        <v>95</v>
      </c>
      <c r="C24" s="43" t="s">
        <v>12</v>
      </c>
      <c r="D24" s="44" t="s">
        <v>83</v>
      </c>
      <c r="E24" s="41">
        <v>45</v>
      </c>
      <c r="F24" s="48">
        <v>1335.623</v>
      </c>
      <c r="G24" s="49">
        <v>0.005</v>
      </c>
      <c r="H24" s="48">
        <v>3.339</v>
      </c>
      <c r="I24" s="48">
        <v>3.339</v>
      </c>
      <c r="J24" s="41">
        <v>45</v>
      </c>
      <c r="K24" s="55">
        <v>1335.623</v>
      </c>
      <c r="L24" s="55">
        <f t="shared" si="3"/>
        <v>3.3224</v>
      </c>
      <c r="M24" s="55">
        <f t="shared" si="4"/>
        <v>3.3224</v>
      </c>
      <c r="N24" s="55">
        <f t="shared" si="2"/>
        <v>0.0331999999999999</v>
      </c>
      <c r="O24" s="58" t="s">
        <v>74</v>
      </c>
    </row>
    <row r="25" ht="21" customHeight="true" spans="1:15">
      <c r="A25" s="41">
        <v>20</v>
      </c>
      <c r="B25" s="42" t="s">
        <v>96</v>
      </c>
      <c r="C25" s="43" t="s">
        <v>12</v>
      </c>
      <c r="D25" s="44" t="s">
        <v>83</v>
      </c>
      <c r="E25" s="41">
        <v>72</v>
      </c>
      <c r="F25" s="48">
        <v>1543.96</v>
      </c>
      <c r="G25" s="49">
        <v>0.005</v>
      </c>
      <c r="H25" s="48">
        <v>3.8599</v>
      </c>
      <c r="I25" s="48">
        <v>3.8599</v>
      </c>
      <c r="J25" s="41">
        <v>72</v>
      </c>
      <c r="K25" s="55">
        <v>1543.21</v>
      </c>
      <c r="L25" s="55">
        <f t="shared" si="3"/>
        <v>3.8388</v>
      </c>
      <c r="M25" s="55">
        <f t="shared" si="4"/>
        <v>3.8388</v>
      </c>
      <c r="N25" s="55">
        <f t="shared" si="2"/>
        <v>0.0422000000000002</v>
      </c>
      <c r="O25" s="58" t="s">
        <v>74</v>
      </c>
    </row>
    <row r="26" ht="21" customHeight="true" spans="1:15">
      <c r="A26" s="41">
        <v>21</v>
      </c>
      <c r="B26" s="42" t="s">
        <v>97</v>
      </c>
      <c r="C26" s="43" t="s">
        <v>12</v>
      </c>
      <c r="D26" s="44" t="s">
        <v>98</v>
      </c>
      <c r="E26" s="41">
        <v>109</v>
      </c>
      <c r="F26" s="48">
        <v>3169.38</v>
      </c>
      <c r="G26" s="49">
        <v>0.005</v>
      </c>
      <c r="H26" s="48">
        <v>7.92</v>
      </c>
      <c r="I26" s="48">
        <v>7.92</v>
      </c>
      <c r="J26" s="41">
        <v>89</v>
      </c>
      <c r="K26" s="54">
        <v>2568.324</v>
      </c>
      <c r="L26" s="55">
        <f t="shared" si="3"/>
        <v>6.3889</v>
      </c>
      <c r="M26" s="55">
        <f t="shared" si="4"/>
        <v>6.3889</v>
      </c>
      <c r="N26" s="55">
        <f t="shared" si="2"/>
        <v>3.0622</v>
      </c>
      <c r="O26" s="58" t="s">
        <v>99</v>
      </c>
    </row>
    <row r="27" ht="21" customHeight="true" spans="1:15">
      <c r="A27" s="41">
        <v>22</v>
      </c>
      <c r="B27" s="42" t="s">
        <v>100</v>
      </c>
      <c r="C27" s="43" t="s">
        <v>12</v>
      </c>
      <c r="D27" s="44" t="s">
        <v>98</v>
      </c>
      <c r="E27" s="41">
        <v>128</v>
      </c>
      <c r="F27" s="50">
        <v>257.1</v>
      </c>
      <c r="G27" s="49">
        <v>0.005</v>
      </c>
      <c r="H27" s="48">
        <v>0.64</v>
      </c>
      <c r="I27" s="48">
        <v>0.64</v>
      </c>
      <c r="J27" s="41">
        <v>128</v>
      </c>
      <c r="K27" s="54">
        <v>254.67</v>
      </c>
      <c r="L27" s="55">
        <f t="shared" si="3"/>
        <v>0.6335</v>
      </c>
      <c r="M27" s="55">
        <f t="shared" si="4"/>
        <v>0.6335</v>
      </c>
      <c r="N27" s="55">
        <f t="shared" si="2"/>
        <v>0.0130000000000001</v>
      </c>
      <c r="O27" s="58" t="s">
        <v>101</v>
      </c>
    </row>
    <row r="28" ht="21" customHeight="true" spans="1:15">
      <c r="A28" s="41">
        <v>23</v>
      </c>
      <c r="B28" s="42" t="s">
        <v>102</v>
      </c>
      <c r="C28" s="43" t="s">
        <v>12</v>
      </c>
      <c r="D28" s="44" t="s">
        <v>98</v>
      </c>
      <c r="E28" s="41">
        <v>24</v>
      </c>
      <c r="F28" s="50">
        <v>98.26</v>
      </c>
      <c r="G28" s="49">
        <v>0.005</v>
      </c>
      <c r="H28" s="48">
        <v>0.245</v>
      </c>
      <c r="I28" s="48">
        <v>0.245</v>
      </c>
      <c r="J28" s="41">
        <v>19</v>
      </c>
      <c r="K28" s="54">
        <v>73.87</v>
      </c>
      <c r="L28" s="55">
        <f t="shared" si="3"/>
        <v>0.1838</v>
      </c>
      <c r="M28" s="55">
        <f t="shared" si="4"/>
        <v>0.1838</v>
      </c>
      <c r="N28" s="55">
        <f t="shared" si="2"/>
        <v>0.1224</v>
      </c>
      <c r="O28" s="58" t="s">
        <v>103</v>
      </c>
    </row>
    <row r="29" ht="21" customHeight="true" spans="1:15">
      <c r="A29" s="41">
        <v>24</v>
      </c>
      <c r="B29" s="42" t="s">
        <v>104</v>
      </c>
      <c r="C29" s="43" t="s">
        <v>12</v>
      </c>
      <c r="D29" s="44" t="s">
        <v>98</v>
      </c>
      <c r="E29" s="41">
        <v>273</v>
      </c>
      <c r="F29" s="50">
        <v>5704.55</v>
      </c>
      <c r="G29" s="49">
        <v>0.005</v>
      </c>
      <c r="H29" s="48">
        <v>14.26</v>
      </c>
      <c r="I29" s="48">
        <v>14.26</v>
      </c>
      <c r="J29" s="41">
        <v>261</v>
      </c>
      <c r="K29" s="54">
        <v>4397.1729</v>
      </c>
      <c r="L29" s="55">
        <f t="shared" si="3"/>
        <v>10.9382</v>
      </c>
      <c r="M29" s="55">
        <f t="shared" si="4"/>
        <v>10.9382</v>
      </c>
      <c r="N29" s="55">
        <f t="shared" si="2"/>
        <v>6.6436</v>
      </c>
      <c r="O29" s="58" t="s">
        <v>105</v>
      </c>
    </row>
    <row r="30" ht="21" customHeight="true" spans="1:15">
      <c r="A30" s="41">
        <v>25</v>
      </c>
      <c r="B30" s="42" t="s">
        <v>106</v>
      </c>
      <c r="C30" s="43" t="s">
        <v>12</v>
      </c>
      <c r="D30" s="44" t="s">
        <v>98</v>
      </c>
      <c r="E30" s="41">
        <v>604</v>
      </c>
      <c r="F30" s="50">
        <v>7844.1</v>
      </c>
      <c r="G30" s="49">
        <v>0.005</v>
      </c>
      <c r="H30" s="48">
        <v>19.61</v>
      </c>
      <c r="I30" s="48">
        <v>19.61</v>
      </c>
      <c r="J30" s="41">
        <v>529</v>
      </c>
      <c r="K30" s="54">
        <v>6322.1132</v>
      </c>
      <c r="L30" s="55">
        <f t="shared" si="3"/>
        <v>15.7266</v>
      </c>
      <c r="M30" s="55">
        <f t="shared" si="4"/>
        <v>15.7266</v>
      </c>
      <c r="N30" s="55">
        <f t="shared" si="2"/>
        <v>7.7668</v>
      </c>
      <c r="O30" s="58" t="s">
        <v>107</v>
      </c>
    </row>
    <row r="31" ht="21" customHeight="true" spans="1:15">
      <c r="A31" s="41">
        <v>26</v>
      </c>
      <c r="B31" s="42" t="s">
        <v>108</v>
      </c>
      <c r="C31" s="43" t="s">
        <v>12</v>
      </c>
      <c r="D31" s="44" t="s">
        <v>98</v>
      </c>
      <c r="E31" s="41">
        <v>7</v>
      </c>
      <c r="F31" s="48">
        <v>84.4812</v>
      </c>
      <c r="G31" s="49">
        <v>0.005</v>
      </c>
      <c r="H31" s="48">
        <v>0.21</v>
      </c>
      <c r="I31" s="48">
        <v>0.21</v>
      </c>
      <c r="J31" s="41">
        <v>6</v>
      </c>
      <c r="K31" s="54">
        <v>71.0912</v>
      </c>
      <c r="L31" s="55">
        <f t="shared" si="3"/>
        <v>0.1768</v>
      </c>
      <c r="M31" s="55">
        <f t="shared" si="4"/>
        <v>0.1768</v>
      </c>
      <c r="N31" s="55">
        <f t="shared" si="2"/>
        <v>0.0664</v>
      </c>
      <c r="O31" s="58" t="s">
        <v>109</v>
      </c>
    </row>
    <row r="32" ht="21" customHeight="true" spans="1:15">
      <c r="A32" s="41">
        <v>27</v>
      </c>
      <c r="B32" s="42" t="s">
        <v>110</v>
      </c>
      <c r="C32" s="43" t="s">
        <v>12</v>
      </c>
      <c r="D32" s="44" t="s">
        <v>98</v>
      </c>
      <c r="E32" s="41">
        <v>36</v>
      </c>
      <c r="F32" s="48">
        <v>613</v>
      </c>
      <c r="G32" s="49">
        <v>0.005</v>
      </c>
      <c r="H32" s="48">
        <v>1.53</v>
      </c>
      <c r="I32" s="48">
        <v>1.53</v>
      </c>
      <c r="J32" s="41">
        <v>30</v>
      </c>
      <c r="K32" s="54">
        <v>509.338397</v>
      </c>
      <c r="L32" s="55">
        <f t="shared" si="3"/>
        <v>1.267</v>
      </c>
      <c r="M32" s="55">
        <f t="shared" si="4"/>
        <v>1.267</v>
      </c>
      <c r="N32" s="55">
        <f t="shared" si="2"/>
        <v>0.526</v>
      </c>
      <c r="O32" s="58" t="s">
        <v>111</v>
      </c>
    </row>
    <row r="33" ht="21" customHeight="true" spans="1:15">
      <c r="A33" s="41">
        <v>28</v>
      </c>
      <c r="B33" s="42" t="s">
        <v>112</v>
      </c>
      <c r="C33" s="43" t="s">
        <v>12</v>
      </c>
      <c r="D33" s="44" t="s">
        <v>98</v>
      </c>
      <c r="E33" s="41">
        <v>31</v>
      </c>
      <c r="F33" s="50">
        <v>520.24</v>
      </c>
      <c r="G33" s="49">
        <v>0.005</v>
      </c>
      <c r="H33" s="48">
        <v>1.3</v>
      </c>
      <c r="I33" s="48">
        <v>1.3</v>
      </c>
      <c r="J33" s="41">
        <v>24</v>
      </c>
      <c r="K33" s="54">
        <v>413.05</v>
      </c>
      <c r="L33" s="55">
        <f t="shared" si="3"/>
        <v>1.0275</v>
      </c>
      <c r="M33" s="55">
        <f t="shared" si="4"/>
        <v>1.0275</v>
      </c>
      <c r="N33" s="55">
        <f t="shared" si="2"/>
        <v>0.545</v>
      </c>
      <c r="O33" s="58" t="s">
        <v>113</v>
      </c>
    </row>
    <row r="34" ht="21" customHeight="true" spans="1:15">
      <c r="A34" s="41">
        <v>29</v>
      </c>
      <c r="B34" s="42" t="s">
        <v>114</v>
      </c>
      <c r="C34" s="43" t="s">
        <v>12</v>
      </c>
      <c r="D34" s="44" t="s">
        <v>98</v>
      </c>
      <c r="E34" s="41">
        <v>53</v>
      </c>
      <c r="F34" s="50">
        <v>1459.04</v>
      </c>
      <c r="G34" s="49">
        <v>0.005</v>
      </c>
      <c r="H34" s="48">
        <v>3.645</v>
      </c>
      <c r="I34" s="48">
        <v>3.645</v>
      </c>
      <c r="J34" s="41">
        <v>34</v>
      </c>
      <c r="K34" s="54">
        <v>554.145</v>
      </c>
      <c r="L34" s="55">
        <f t="shared" si="3"/>
        <v>1.3785</v>
      </c>
      <c r="M34" s="55">
        <f t="shared" si="4"/>
        <v>1.3785</v>
      </c>
      <c r="N34" s="55">
        <f t="shared" si="2"/>
        <v>4.533</v>
      </c>
      <c r="O34" s="58" t="s">
        <v>115</v>
      </c>
    </row>
    <row r="35" ht="21" customHeight="true" spans="1:15">
      <c r="A35" s="41">
        <v>30</v>
      </c>
      <c r="B35" s="42" t="s">
        <v>116</v>
      </c>
      <c r="C35" s="43" t="s">
        <v>12</v>
      </c>
      <c r="D35" s="44" t="s">
        <v>98</v>
      </c>
      <c r="E35" s="41">
        <v>87</v>
      </c>
      <c r="F35" s="50">
        <v>5410.04</v>
      </c>
      <c r="G35" s="49">
        <v>0.005</v>
      </c>
      <c r="H35" s="48">
        <v>13.525</v>
      </c>
      <c r="I35" s="48">
        <v>13.525</v>
      </c>
      <c r="J35" s="41">
        <v>67</v>
      </c>
      <c r="K35" s="54">
        <v>4020.06</v>
      </c>
      <c r="L35" s="55">
        <f t="shared" si="3"/>
        <v>10.0001</v>
      </c>
      <c r="M35" s="55">
        <f t="shared" si="4"/>
        <v>10.0001</v>
      </c>
      <c r="N35" s="55">
        <f t="shared" si="2"/>
        <v>7.0498</v>
      </c>
      <c r="O35" s="58" t="s">
        <v>117</v>
      </c>
    </row>
    <row r="36" ht="21" customHeight="true" spans="1:15">
      <c r="A36" s="41">
        <v>31</v>
      </c>
      <c r="B36" s="42" t="s">
        <v>118</v>
      </c>
      <c r="C36" s="43" t="s">
        <v>12</v>
      </c>
      <c r="D36" s="44" t="s">
        <v>98</v>
      </c>
      <c r="E36" s="41">
        <v>34</v>
      </c>
      <c r="F36" s="50">
        <v>271</v>
      </c>
      <c r="G36" s="49">
        <v>0.005</v>
      </c>
      <c r="H36" s="48">
        <v>0.675</v>
      </c>
      <c r="I36" s="48">
        <v>0.675</v>
      </c>
      <c r="J36" s="41">
        <v>33</v>
      </c>
      <c r="K36" s="54">
        <v>267.036</v>
      </c>
      <c r="L36" s="55">
        <f t="shared" si="3"/>
        <v>0.6643</v>
      </c>
      <c r="M36" s="55">
        <f t="shared" si="4"/>
        <v>0.6643</v>
      </c>
      <c r="N36" s="55">
        <f t="shared" si="2"/>
        <v>0.0214000000000001</v>
      </c>
      <c r="O36" s="58" t="s">
        <v>119</v>
      </c>
    </row>
    <row r="37" ht="21" customHeight="true" spans="1:15">
      <c r="A37" s="41">
        <v>32</v>
      </c>
      <c r="B37" s="42" t="s">
        <v>120</v>
      </c>
      <c r="C37" s="43" t="s">
        <v>12</v>
      </c>
      <c r="D37" s="44" t="s">
        <v>121</v>
      </c>
      <c r="E37" s="41">
        <v>95</v>
      </c>
      <c r="F37" s="50">
        <v>4361</v>
      </c>
      <c r="G37" s="49">
        <v>0.005</v>
      </c>
      <c r="H37" s="48">
        <v>10.9</v>
      </c>
      <c r="I37" s="48">
        <v>10.9</v>
      </c>
      <c r="J37" s="41">
        <v>95</v>
      </c>
      <c r="K37" s="54">
        <v>4361</v>
      </c>
      <c r="L37" s="55">
        <f t="shared" si="3"/>
        <v>10.8483</v>
      </c>
      <c r="M37" s="55">
        <f t="shared" si="4"/>
        <v>10.8483</v>
      </c>
      <c r="N37" s="55">
        <f t="shared" si="2"/>
        <v>0.103400000000001</v>
      </c>
      <c r="O37" s="58" t="s">
        <v>74</v>
      </c>
    </row>
    <row r="38" ht="21" customHeight="true" spans="1:15">
      <c r="A38" s="41">
        <v>33</v>
      </c>
      <c r="B38" s="42" t="s">
        <v>122</v>
      </c>
      <c r="C38" s="43" t="s">
        <v>12</v>
      </c>
      <c r="D38" s="44" t="s">
        <v>121</v>
      </c>
      <c r="E38" s="41">
        <v>479</v>
      </c>
      <c r="F38" s="50">
        <v>4437</v>
      </c>
      <c r="G38" s="49">
        <v>0.005</v>
      </c>
      <c r="H38" s="48">
        <v>11.09</v>
      </c>
      <c r="I38" s="48">
        <v>11.09</v>
      </c>
      <c r="J38" s="41">
        <v>479</v>
      </c>
      <c r="K38" s="54">
        <v>3471.16</v>
      </c>
      <c r="L38" s="55">
        <f t="shared" si="3"/>
        <v>8.6347</v>
      </c>
      <c r="M38" s="55">
        <f t="shared" si="4"/>
        <v>8.6347</v>
      </c>
      <c r="N38" s="55">
        <f t="shared" si="2"/>
        <v>4.9106</v>
      </c>
      <c r="O38" s="58" t="s">
        <v>123</v>
      </c>
    </row>
    <row r="39" ht="21" customHeight="true" spans="1:15">
      <c r="A39" s="41">
        <v>34</v>
      </c>
      <c r="B39" s="42" t="s">
        <v>124</v>
      </c>
      <c r="C39" s="43" t="s">
        <v>12</v>
      </c>
      <c r="D39" s="44" t="s">
        <v>121</v>
      </c>
      <c r="E39" s="41">
        <v>146</v>
      </c>
      <c r="F39" s="50">
        <v>1641</v>
      </c>
      <c r="G39" s="49">
        <v>0.005</v>
      </c>
      <c r="H39" s="48">
        <v>4.1</v>
      </c>
      <c r="I39" s="48">
        <v>4.1</v>
      </c>
      <c r="J39" s="41">
        <v>45</v>
      </c>
      <c r="K39" s="54">
        <v>522.46</v>
      </c>
      <c r="L39" s="55">
        <f t="shared" ref="L39:L70" si="5">ROUND(K39/1.005*G39*0.5,4)</f>
        <v>1.2997</v>
      </c>
      <c r="M39" s="55">
        <f t="shared" ref="M39:M70" si="6">ROUND(K39/1.005*G39*0.5,4)</f>
        <v>1.2997</v>
      </c>
      <c r="N39" s="55">
        <f t="shared" si="2"/>
        <v>5.6006</v>
      </c>
      <c r="O39" s="58" t="s">
        <v>125</v>
      </c>
    </row>
    <row r="40" ht="21" customHeight="true" spans="1:15">
      <c r="A40" s="41">
        <v>35</v>
      </c>
      <c r="B40" s="42" t="s">
        <v>126</v>
      </c>
      <c r="C40" s="43" t="s">
        <v>12</v>
      </c>
      <c r="D40" s="44" t="s">
        <v>121</v>
      </c>
      <c r="E40" s="41">
        <v>98</v>
      </c>
      <c r="F40" s="50">
        <v>277</v>
      </c>
      <c r="G40" s="49">
        <v>0.005</v>
      </c>
      <c r="H40" s="48">
        <v>0.6</v>
      </c>
      <c r="I40" s="48">
        <v>0.6</v>
      </c>
      <c r="J40" s="41">
        <v>97</v>
      </c>
      <c r="K40" s="54">
        <v>275.1165</v>
      </c>
      <c r="L40" s="55">
        <v>0.6</v>
      </c>
      <c r="M40" s="55">
        <v>0.6</v>
      </c>
      <c r="N40" s="55">
        <f t="shared" si="2"/>
        <v>0</v>
      </c>
      <c r="O40" s="58" t="s">
        <v>127</v>
      </c>
    </row>
    <row r="41" ht="21" customHeight="true" spans="1:15">
      <c r="A41" s="41">
        <v>36</v>
      </c>
      <c r="B41" s="42" t="s">
        <v>128</v>
      </c>
      <c r="C41" s="43" t="s">
        <v>12</v>
      </c>
      <c r="D41" s="44" t="s">
        <v>121</v>
      </c>
      <c r="E41" s="41">
        <v>553</v>
      </c>
      <c r="F41" s="50">
        <v>8249</v>
      </c>
      <c r="G41" s="49">
        <v>0.005</v>
      </c>
      <c r="H41" s="48">
        <v>20.6</v>
      </c>
      <c r="I41" s="48">
        <v>20.6</v>
      </c>
      <c r="J41" s="41">
        <v>21</v>
      </c>
      <c r="K41" s="54">
        <v>463.2307</v>
      </c>
      <c r="L41" s="55">
        <f t="shared" si="5"/>
        <v>1.1523</v>
      </c>
      <c r="M41" s="55">
        <f t="shared" si="6"/>
        <v>1.1523</v>
      </c>
      <c r="N41" s="55">
        <f t="shared" si="2"/>
        <v>38.8954</v>
      </c>
      <c r="O41" s="58" t="s">
        <v>129</v>
      </c>
    </row>
    <row r="42" ht="21" customHeight="true" spans="1:15">
      <c r="A42" s="41">
        <v>37</v>
      </c>
      <c r="B42" s="42" t="s">
        <v>130</v>
      </c>
      <c r="C42" s="43" t="s">
        <v>12</v>
      </c>
      <c r="D42" s="44" t="s">
        <v>121</v>
      </c>
      <c r="E42" s="41">
        <v>168</v>
      </c>
      <c r="F42" s="50">
        <v>3183</v>
      </c>
      <c r="G42" s="49">
        <v>0.005</v>
      </c>
      <c r="H42" s="48">
        <v>7.9</v>
      </c>
      <c r="I42" s="48">
        <v>7.9</v>
      </c>
      <c r="J42" s="41">
        <v>168</v>
      </c>
      <c r="K42" s="54">
        <v>2600.8391</v>
      </c>
      <c r="L42" s="55">
        <v>7.9</v>
      </c>
      <c r="M42" s="55">
        <v>7.9</v>
      </c>
      <c r="N42" s="55">
        <f t="shared" si="2"/>
        <v>0</v>
      </c>
      <c r="O42" s="58" t="s">
        <v>131</v>
      </c>
    </row>
    <row r="43" ht="21" customHeight="true" spans="1:15">
      <c r="A43" s="41">
        <v>38</v>
      </c>
      <c r="B43" s="42" t="s">
        <v>132</v>
      </c>
      <c r="C43" s="43" t="s">
        <v>12</v>
      </c>
      <c r="D43" s="44" t="s">
        <v>121</v>
      </c>
      <c r="E43" s="41">
        <v>15</v>
      </c>
      <c r="F43" s="50">
        <v>112</v>
      </c>
      <c r="G43" s="49">
        <v>0.005</v>
      </c>
      <c r="H43" s="48">
        <v>0.28</v>
      </c>
      <c r="I43" s="48">
        <v>0.28</v>
      </c>
      <c r="J43" s="41">
        <v>10</v>
      </c>
      <c r="K43" s="54">
        <v>65.56</v>
      </c>
      <c r="L43" s="55">
        <f t="shared" si="5"/>
        <v>0.1631</v>
      </c>
      <c r="M43" s="55">
        <f t="shared" si="6"/>
        <v>0.1631</v>
      </c>
      <c r="N43" s="55">
        <f t="shared" si="2"/>
        <v>0.2338</v>
      </c>
      <c r="O43" s="58" t="s">
        <v>133</v>
      </c>
    </row>
    <row r="44" ht="21" customHeight="true" spans="1:15">
      <c r="A44" s="41">
        <v>39</v>
      </c>
      <c r="B44" s="42" t="s">
        <v>134</v>
      </c>
      <c r="C44" s="43" t="s">
        <v>12</v>
      </c>
      <c r="D44" s="44" t="s">
        <v>121</v>
      </c>
      <c r="E44" s="41">
        <v>301</v>
      </c>
      <c r="F44" s="50">
        <v>6690</v>
      </c>
      <c r="G44" s="49">
        <v>0.005</v>
      </c>
      <c r="H44" s="48">
        <v>16.7</v>
      </c>
      <c r="I44" s="48">
        <v>16.7</v>
      </c>
      <c r="J44" s="41">
        <v>301</v>
      </c>
      <c r="K44" s="54">
        <v>6283.8389</v>
      </c>
      <c r="L44" s="55">
        <f t="shared" si="5"/>
        <v>15.6314</v>
      </c>
      <c r="M44" s="55">
        <f t="shared" si="6"/>
        <v>15.6314</v>
      </c>
      <c r="N44" s="55">
        <f t="shared" si="2"/>
        <v>2.1372</v>
      </c>
      <c r="O44" s="58" t="s">
        <v>135</v>
      </c>
    </row>
    <row r="45" ht="21" customHeight="true" spans="1:15">
      <c r="A45" s="41">
        <v>40</v>
      </c>
      <c r="B45" s="42" t="s">
        <v>136</v>
      </c>
      <c r="C45" s="43" t="s">
        <v>12</v>
      </c>
      <c r="D45" s="44" t="s">
        <v>121</v>
      </c>
      <c r="E45" s="41">
        <v>193</v>
      </c>
      <c r="F45" s="50">
        <v>870</v>
      </c>
      <c r="G45" s="49">
        <v>0.005</v>
      </c>
      <c r="H45" s="48">
        <v>2.1</v>
      </c>
      <c r="I45" s="48">
        <v>2.1</v>
      </c>
      <c r="J45" s="41">
        <v>193</v>
      </c>
      <c r="K45" s="54">
        <v>710.59</v>
      </c>
      <c r="L45" s="55">
        <f t="shared" si="5"/>
        <v>1.7676</v>
      </c>
      <c r="M45" s="55">
        <f t="shared" si="6"/>
        <v>1.7676</v>
      </c>
      <c r="N45" s="55">
        <f t="shared" si="2"/>
        <v>0.6648</v>
      </c>
      <c r="O45" s="58" t="s">
        <v>137</v>
      </c>
    </row>
    <row r="46" ht="21" customHeight="true" spans="1:15">
      <c r="A46" s="41">
        <v>41</v>
      </c>
      <c r="B46" s="42" t="s">
        <v>138</v>
      </c>
      <c r="C46" s="43" t="s">
        <v>12</v>
      </c>
      <c r="D46" s="44" t="s">
        <v>139</v>
      </c>
      <c r="E46" s="41">
        <v>150</v>
      </c>
      <c r="F46" s="48">
        <v>4497.65</v>
      </c>
      <c r="G46" s="49">
        <v>0.005</v>
      </c>
      <c r="H46" s="48">
        <v>11.24</v>
      </c>
      <c r="I46" s="48">
        <v>11.24</v>
      </c>
      <c r="J46" s="41">
        <v>140</v>
      </c>
      <c r="K46" s="54">
        <v>4274.2564</v>
      </c>
      <c r="L46" s="55">
        <f t="shared" si="5"/>
        <v>10.6325</v>
      </c>
      <c r="M46" s="55">
        <f t="shared" si="6"/>
        <v>10.6325</v>
      </c>
      <c r="N46" s="55">
        <f t="shared" si="2"/>
        <v>1.215</v>
      </c>
      <c r="O46" s="58" t="s">
        <v>140</v>
      </c>
    </row>
    <row r="47" ht="21" customHeight="true" spans="1:15">
      <c r="A47" s="41">
        <v>42</v>
      </c>
      <c r="B47" s="42" t="s">
        <v>141</v>
      </c>
      <c r="C47" s="43" t="s">
        <v>12</v>
      </c>
      <c r="D47" s="44" t="s">
        <v>139</v>
      </c>
      <c r="E47" s="41">
        <v>31</v>
      </c>
      <c r="F47" s="48">
        <v>1187.5</v>
      </c>
      <c r="G47" s="49">
        <v>0.005</v>
      </c>
      <c r="H47" s="48">
        <v>2.96</v>
      </c>
      <c r="I47" s="48">
        <v>2.96</v>
      </c>
      <c r="J47" s="41">
        <v>8</v>
      </c>
      <c r="K47" s="54">
        <v>257.5</v>
      </c>
      <c r="L47" s="55">
        <f t="shared" si="5"/>
        <v>0.6405</v>
      </c>
      <c r="M47" s="55">
        <f t="shared" si="6"/>
        <v>0.6405</v>
      </c>
      <c r="N47" s="55">
        <f t="shared" si="2"/>
        <v>4.639</v>
      </c>
      <c r="O47" s="58" t="s">
        <v>142</v>
      </c>
    </row>
    <row r="48" ht="21" customHeight="true" spans="1:15">
      <c r="A48" s="41">
        <v>43</v>
      </c>
      <c r="B48" s="42" t="s">
        <v>143</v>
      </c>
      <c r="C48" s="43" t="s">
        <v>12</v>
      </c>
      <c r="D48" s="44" t="s">
        <v>139</v>
      </c>
      <c r="E48" s="41">
        <v>225</v>
      </c>
      <c r="F48" s="48">
        <v>1517</v>
      </c>
      <c r="G48" s="49">
        <v>0.005</v>
      </c>
      <c r="H48" s="48">
        <v>3.79</v>
      </c>
      <c r="I48" s="48">
        <v>3.79</v>
      </c>
      <c r="J48" s="41">
        <v>43</v>
      </c>
      <c r="K48" s="54">
        <v>521.47</v>
      </c>
      <c r="L48" s="55">
        <f t="shared" si="5"/>
        <v>1.2972</v>
      </c>
      <c r="M48" s="55">
        <f t="shared" si="6"/>
        <v>1.2972</v>
      </c>
      <c r="N48" s="55">
        <f t="shared" si="2"/>
        <v>4.9856</v>
      </c>
      <c r="O48" s="58" t="s">
        <v>144</v>
      </c>
    </row>
    <row r="49" s="31" customFormat="true" ht="21" customHeight="true" spans="1:15">
      <c r="A49" s="41">
        <v>44</v>
      </c>
      <c r="B49" s="42" t="s">
        <v>145</v>
      </c>
      <c r="C49" s="43" t="s">
        <v>12</v>
      </c>
      <c r="D49" s="44" t="s">
        <v>139</v>
      </c>
      <c r="E49" s="41">
        <v>1</v>
      </c>
      <c r="F49" s="48">
        <v>3.35</v>
      </c>
      <c r="G49" s="49">
        <v>0.005</v>
      </c>
      <c r="H49" s="48">
        <v>0.008375</v>
      </c>
      <c r="I49" s="48">
        <v>0.008375</v>
      </c>
      <c r="J49" s="41">
        <v>0</v>
      </c>
      <c r="K49" s="54">
        <v>0</v>
      </c>
      <c r="L49" s="55">
        <f t="shared" si="5"/>
        <v>0</v>
      </c>
      <c r="M49" s="55">
        <f t="shared" si="6"/>
        <v>0</v>
      </c>
      <c r="N49" s="55">
        <f t="shared" si="2"/>
        <v>0.01675</v>
      </c>
      <c r="O49" s="58" t="s">
        <v>146</v>
      </c>
    </row>
    <row r="50" ht="21" customHeight="true" spans="1:15">
      <c r="A50" s="41">
        <v>45</v>
      </c>
      <c r="B50" s="42" t="s">
        <v>147</v>
      </c>
      <c r="C50" s="43" t="s">
        <v>12</v>
      </c>
      <c r="D50" s="44" t="s">
        <v>139</v>
      </c>
      <c r="E50" s="41">
        <v>210</v>
      </c>
      <c r="F50" s="48">
        <v>540.41</v>
      </c>
      <c r="G50" s="49">
        <v>0.005</v>
      </c>
      <c r="H50" s="48">
        <v>1.351025</v>
      </c>
      <c r="I50" s="48">
        <v>1.351025</v>
      </c>
      <c r="J50" s="41">
        <v>205</v>
      </c>
      <c r="K50" s="54">
        <v>75.98</v>
      </c>
      <c r="L50" s="55">
        <f t="shared" si="5"/>
        <v>0.189</v>
      </c>
      <c r="M50" s="55">
        <f t="shared" si="6"/>
        <v>0.189</v>
      </c>
      <c r="N50" s="55">
        <f t="shared" si="2"/>
        <v>2.32405</v>
      </c>
      <c r="O50" s="58" t="s">
        <v>148</v>
      </c>
    </row>
    <row r="51" ht="21" customHeight="true" spans="1:15">
      <c r="A51" s="41">
        <v>46</v>
      </c>
      <c r="B51" s="42" t="s">
        <v>149</v>
      </c>
      <c r="C51" s="43" t="s">
        <v>12</v>
      </c>
      <c r="D51" s="44" t="s">
        <v>139</v>
      </c>
      <c r="E51" s="41">
        <v>16</v>
      </c>
      <c r="F51" s="48">
        <v>230.4</v>
      </c>
      <c r="G51" s="49">
        <v>0.005</v>
      </c>
      <c r="H51" s="48">
        <v>0.576</v>
      </c>
      <c r="I51" s="48">
        <v>0.576</v>
      </c>
      <c r="J51" s="41">
        <v>14</v>
      </c>
      <c r="K51" s="54">
        <v>193.9</v>
      </c>
      <c r="L51" s="55">
        <f t="shared" si="5"/>
        <v>0.4823</v>
      </c>
      <c r="M51" s="55">
        <f t="shared" si="6"/>
        <v>0.4823</v>
      </c>
      <c r="N51" s="55">
        <f t="shared" si="2"/>
        <v>0.1874</v>
      </c>
      <c r="O51" s="58" t="s">
        <v>150</v>
      </c>
    </row>
    <row r="52" ht="21" customHeight="true" spans="1:15">
      <c r="A52" s="41">
        <v>47</v>
      </c>
      <c r="B52" s="42" t="s">
        <v>151</v>
      </c>
      <c r="C52" s="43" t="s">
        <v>12</v>
      </c>
      <c r="D52" s="44" t="s">
        <v>139</v>
      </c>
      <c r="E52" s="41">
        <v>57</v>
      </c>
      <c r="F52" s="48">
        <v>881.74</v>
      </c>
      <c r="G52" s="49">
        <v>0.005</v>
      </c>
      <c r="H52" s="48">
        <v>2.20435</v>
      </c>
      <c r="I52" s="48">
        <v>2.20435</v>
      </c>
      <c r="J52" s="41">
        <v>11</v>
      </c>
      <c r="K52" s="54">
        <v>153.32</v>
      </c>
      <c r="L52" s="55">
        <f t="shared" si="5"/>
        <v>0.3814</v>
      </c>
      <c r="M52" s="55">
        <f t="shared" si="6"/>
        <v>0.3814</v>
      </c>
      <c r="N52" s="55">
        <f t="shared" si="2"/>
        <v>3.6459</v>
      </c>
      <c r="O52" s="58" t="s">
        <v>152</v>
      </c>
    </row>
    <row r="53" ht="21" customHeight="true" spans="1:15">
      <c r="A53" s="41">
        <v>48</v>
      </c>
      <c r="B53" s="42" t="s">
        <v>153</v>
      </c>
      <c r="C53" s="43" t="s">
        <v>12</v>
      </c>
      <c r="D53" s="44" t="s">
        <v>139</v>
      </c>
      <c r="E53" s="41">
        <v>273</v>
      </c>
      <c r="F53" s="48">
        <v>2324.88</v>
      </c>
      <c r="G53" s="49">
        <v>0.005</v>
      </c>
      <c r="H53" s="48">
        <v>5.81</v>
      </c>
      <c r="I53" s="48">
        <v>5.81</v>
      </c>
      <c r="J53" s="41">
        <v>255</v>
      </c>
      <c r="K53" s="54">
        <v>2005.004</v>
      </c>
      <c r="L53" s="55">
        <f t="shared" si="5"/>
        <v>4.9876</v>
      </c>
      <c r="M53" s="55">
        <f t="shared" si="6"/>
        <v>4.9876</v>
      </c>
      <c r="N53" s="55">
        <f t="shared" si="2"/>
        <v>1.6448</v>
      </c>
      <c r="O53" s="58" t="s">
        <v>146</v>
      </c>
    </row>
    <row r="54" ht="21" customHeight="true" spans="1:15">
      <c r="A54" s="41">
        <v>49</v>
      </c>
      <c r="B54" s="42" t="s">
        <v>154</v>
      </c>
      <c r="C54" s="43" t="s">
        <v>12</v>
      </c>
      <c r="D54" s="44" t="s">
        <v>155</v>
      </c>
      <c r="E54" s="41">
        <v>233</v>
      </c>
      <c r="F54" s="50">
        <v>10838.1474</v>
      </c>
      <c r="G54" s="49">
        <v>0.005</v>
      </c>
      <c r="H54" s="48">
        <v>27.0953</v>
      </c>
      <c r="I54" s="48">
        <v>27.0953</v>
      </c>
      <c r="J54" s="41">
        <v>148</v>
      </c>
      <c r="K54" s="54">
        <v>3301.652</v>
      </c>
      <c r="L54" s="55">
        <f t="shared" si="5"/>
        <v>8.2131</v>
      </c>
      <c r="M54" s="55">
        <f t="shared" si="6"/>
        <v>8.2131</v>
      </c>
      <c r="N54" s="55">
        <f t="shared" si="2"/>
        <v>37.7644</v>
      </c>
      <c r="O54" s="58" t="s">
        <v>156</v>
      </c>
    </row>
    <row r="55" ht="21" customHeight="true" spans="1:15">
      <c r="A55" s="41">
        <v>50</v>
      </c>
      <c r="B55" s="42" t="s">
        <v>157</v>
      </c>
      <c r="C55" s="43" t="s">
        <v>12</v>
      </c>
      <c r="D55" s="44" t="s">
        <v>158</v>
      </c>
      <c r="E55" s="41">
        <v>59</v>
      </c>
      <c r="F55" s="50">
        <v>1487.5788</v>
      </c>
      <c r="G55" s="49">
        <v>0.005</v>
      </c>
      <c r="H55" s="48">
        <v>3.718947</v>
      </c>
      <c r="I55" s="48">
        <v>3.718947</v>
      </c>
      <c r="J55" s="41">
        <v>55</v>
      </c>
      <c r="K55" s="54">
        <v>1396.2288</v>
      </c>
      <c r="L55" s="55">
        <f t="shared" si="5"/>
        <v>3.4732</v>
      </c>
      <c r="M55" s="55">
        <f t="shared" si="6"/>
        <v>3.4732</v>
      </c>
      <c r="N55" s="55">
        <f t="shared" si="2"/>
        <v>0.491494</v>
      </c>
      <c r="O55" s="58" t="s">
        <v>159</v>
      </c>
    </row>
    <row r="56" ht="21" customHeight="true" spans="1:15">
      <c r="A56" s="41">
        <v>51</v>
      </c>
      <c r="B56" s="42" t="s">
        <v>160</v>
      </c>
      <c r="C56" s="43" t="s">
        <v>12</v>
      </c>
      <c r="D56" s="44" t="s">
        <v>158</v>
      </c>
      <c r="E56" s="41">
        <v>82</v>
      </c>
      <c r="F56" s="50">
        <v>1991.48</v>
      </c>
      <c r="G56" s="49">
        <v>0.005</v>
      </c>
      <c r="H56" s="48">
        <v>4.9787</v>
      </c>
      <c r="I56" s="48">
        <v>4.9787</v>
      </c>
      <c r="J56" s="41">
        <v>79</v>
      </c>
      <c r="K56" s="54">
        <v>1915.34</v>
      </c>
      <c r="L56" s="55">
        <f t="shared" si="5"/>
        <v>4.7645</v>
      </c>
      <c r="M56" s="55">
        <f t="shared" si="6"/>
        <v>4.7645</v>
      </c>
      <c r="N56" s="55">
        <f t="shared" si="2"/>
        <v>0.4284</v>
      </c>
      <c r="O56" s="58" t="s">
        <v>161</v>
      </c>
    </row>
    <row r="57" ht="21" customHeight="true" spans="1:15">
      <c r="A57" s="41">
        <v>52</v>
      </c>
      <c r="B57" s="42" t="s">
        <v>162</v>
      </c>
      <c r="C57" s="43" t="s">
        <v>12</v>
      </c>
      <c r="D57" s="44" t="s">
        <v>163</v>
      </c>
      <c r="E57" s="41">
        <v>18</v>
      </c>
      <c r="F57" s="50">
        <v>663.78</v>
      </c>
      <c r="G57" s="49">
        <v>0.005</v>
      </c>
      <c r="H57" s="48">
        <v>1.65</v>
      </c>
      <c r="I57" s="48">
        <v>1.65</v>
      </c>
      <c r="J57" s="41">
        <v>14</v>
      </c>
      <c r="K57" s="54">
        <v>519.3888</v>
      </c>
      <c r="L57" s="55">
        <f t="shared" si="5"/>
        <v>1.292</v>
      </c>
      <c r="M57" s="55">
        <f t="shared" si="6"/>
        <v>1.292</v>
      </c>
      <c r="N57" s="55">
        <f t="shared" si="2"/>
        <v>0.716</v>
      </c>
      <c r="O57" s="58" t="s">
        <v>164</v>
      </c>
    </row>
    <row r="58" ht="21" customHeight="true" spans="1:15">
      <c r="A58" s="41">
        <v>53</v>
      </c>
      <c r="B58" s="42" t="s">
        <v>165</v>
      </c>
      <c r="C58" s="43" t="s">
        <v>12</v>
      </c>
      <c r="D58" s="44" t="s">
        <v>163</v>
      </c>
      <c r="E58" s="41">
        <v>3</v>
      </c>
      <c r="F58" s="50">
        <v>103.7</v>
      </c>
      <c r="G58" s="49">
        <v>0.005</v>
      </c>
      <c r="H58" s="48">
        <v>0.2592</v>
      </c>
      <c r="I58" s="48">
        <v>0.2592</v>
      </c>
      <c r="J58" s="41">
        <v>3</v>
      </c>
      <c r="K58" s="54">
        <v>103.7</v>
      </c>
      <c r="L58" s="55">
        <f t="shared" ref="L58:L89" si="7">ROUND(K58/1.005*G58*0.5,4)</f>
        <v>0.258</v>
      </c>
      <c r="M58" s="55">
        <f t="shared" ref="M58:M89" si="8">ROUND(K58/1.005*G58*0.5,4)</f>
        <v>0.258</v>
      </c>
      <c r="N58" s="55">
        <f t="shared" ref="N58:N89" si="9">H58+I58-L58-M58</f>
        <v>0.00239999999999996</v>
      </c>
      <c r="O58" s="58" t="s">
        <v>74</v>
      </c>
    </row>
    <row r="59" ht="21" customHeight="true" spans="1:15">
      <c r="A59" s="41">
        <v>54</v>
      </c>
      <c r="B59" s="42" t="s">
        <v>166</v>
      </c>
      <c r="C59" s="43" t="s">
        <v>12</v>
      </c>
      <c r="D59" s="44" t="s">
        <v>163</v>
      </c>
      <c r="E59" s="41">
        <v>6</v>
      </c>
      <c r="F59" s="48">
        <v>131.6</v>
      </c>
      <c r="G59" s="49">
        <v>0.005</v>
      </c>
      <c r="H59" s="48">
        <v>0.329</v>
      </c>
      <c r="I59" s="48">
        <v>0.329</v>
      </c>
      <c r="J59" s="41">
        <v>6</v>
      </c>
      <c r="K59" s="48">
        <v>131.6</v>
      </c>
      <c r="L59" s="55">
        <f t="shared" si="7"/>
        <v>0.3274</v>
      </c>
      <c r="M59" s="55">
        <f t="shared" si="8"/>
        <v>0.3274</v>
      </c>
      <c r="N59" s="55">
        <f t="shared" si="9"/>
        <v>0.00319999999999998</v>
      </c>
      <c r="O59" s="58" t="s">
        <v>74</v>
      </c>
    </row>
    <row r="60" ht="21" customHeight="true" spans="1:15">
      <c r="A60" s="41">
        <v>55</v>
      </c>
      <c r="B60" s="42" t="s">
        <v>167</v>
      </c>
      <c r="C60" s="43" t="s">
        <v>12</v>
      </c>
      <c r="D60" s="44" t="s">
        <v>163</v>
      </c>
      <c r="E60" s="41">
        <v>72</v>
      </c>
      <c r="F60" s="48">
        <v>947.43</v>
      </c>
      <c r="G60" s="49">
        <v>0.005</v>
      </c>
      <c r="H60" s="48">
        <v>2.36855</v>
      </c>
      <c r="I60" s="48">
        <v>2.36855</v>
      </c>
      <c r="J60" s="41">
        <v>70</v>
      </c>
      <c r="K60" s="54">
        <v>916.03</v>
      </c>
      <c r="L60" s="55">
        <f t="shared" si="7"/>
        <v>2.2787</v>
      </c>
      <c r="M60" s="55">
        <f t="shared" si="8"/>
        <v>2.2787</v>
      </c>
      <c r="N60" s="55">
        <f t="shared" si="9"/>
        <v>0.1797</v>
      </c>
      <c r="O60" s="58" t="s">
        <v>168</v>
      </c>
    </row>
    <row r="61" ht="21" customHeight="true" spans="1:15">
      <c r="A61" s="41">
        <v>56</v>
      </c>
      <c r="B61" s="42" t="s">
        <v>169</v>
      </c>
      <c r="C61" s="43" t="s">
        <v>12</v>
      </c>
      <c r="D61" s="44" t="s">
        <v>163</v>
      </c>
      <c r="E61" s="41">
        <v>33</v>
      </c>
      <c r="F61" s="50">
        <v>920.53</v>
      </c>
      <c r="G61" s="49">
        <v>0.005</v>
      </c>
      <c r="H61" s="48">
        <v>2.3</v>
      </c>
      <c r="I61" s="48">
        <v>2.3</v>
      </c>
      <c r="J61" s="41">
        <v>33</v>
      </c>
      <c r="K61" s="54">
        <v>920.53</v>
      </c>
      <c r="L61" s="55">
        <f t="shared" si="7"/>
        <v>2.2899</v>
      </c>
      <c r="M61" s="55">
        <f t="shared" si="8"/>
        <v>2.2899</v>
      </c>
      <c r="N61" s="55">
        <f t="shared" si="9"/>
        <v>0.0202</v>
      </c>
      <c r="O61" s="58" t="s">
        <v>74</v>
      </c>
    </row>
    <row r="62" ht="21" customHeight="true" spans="1:15">
      <c r="A62" s="41">
        <v>57</v>
      </c>
      <c r="B62" s="42" t="s">
        <v>170</v>
      </c>
      <c r="C62" s="43" t="s">
        <v>12</v>
      </c>
      <c r="D62" s="44" t="s">
        <v>163</v>
      </c>
      <c r="E62" s="41">
        <v>56</v>
      </c>
      <c r="F62" s="50">
        <v>313.82</v>
      </c>
      <c r="G62" s="49">
        <v>0.005</v>
      </c>
      <c r="H62" s="48">
        <v>0.78455</v>
      </c>
      <c r="I62" s="48">
        <v>0.78455</v>
      </c>
      <c r="J62" s="41">
        <v>55</v>
      </c>
      <c r="K62" s="54">
        <v>308.07</v>
      </c>
      <c r="L62" s="55">
        <f t="shared" si="7"/>
        <v>0.7663</v>
      </c>
      <c r="M62" s="55">
        <f t="shared" si="8"/>
        <v>0.7663</v>
      </c>
      <c r="N62" s="55">
        <f t="shared" si="9"/>
        <v>0.0365</v>
      </c>
      <c r="O62" s="58" t="s">
        <v>171</v>
      </c>
    </row>
    <row r="63" ht="21" customHeight="true" spans="1:15">
      <c r="A63" s="41">
        <v>58</v>
      </c>
      <c r="B63" s="42" t="s">
        <v>172</v>
      </c>
      <c r="C63" s="43" t="s">
        <v>12</v>
      </c>
      <c r="D63" s="44" t="s">
        <v>163</v>
      </c>
      <c r="E63" s="41">
        <v>58</v>
      </c>
      <c r="F63" s="50">
        <v>79.7</v>
      </c>
      <c r="G63" s="49">
        <v>0.005</v>
      </c>
      <c r="H63" s="48">
        <v>0.19925</v>
      </c>
      <c r="I63" s="48">
        <v>0.19925</v>
      </c>
      <c r="J63" s="41">
        <v>48</v>
      </c>
      <c r="K63" s="54">
        <v>60.62</v>
      </c>
      <c r="L63" s="55">
        <f t="shared" si="7"/>
        <v>0.1508</v>
      </c>
      <c r="M63" s="55">
        <f t="shared" si="8"/>
        <v>0.1508</v>
      </c>
      <c r="N63" s="55">
        <f t="shared" si="9"/>
        <v>0.0969</v>
      </c>
      <c r="O63" s="58" t="s">
        <v>173</v>
      </c>
    </row>
    <row r="64" ht="21" customHeight="true" spans="1:15">
      <c r="A64" s="41">
        <v>59</v>
      </c>
      <c r="B64" s="42" t="s">
        <v>174</v>
      </c>
      <c r="C64" s="43" t="s">
        <v>12</v>
      </c>
      <c r="D64" s="44" t="s">
        <v>175</v>
      </c>
      <c r="E64" s="41">
        <v>10</v>
      </c>
      <c r="F64" s="48">
        <v>552.06</v>
      </c>
      <c r="G64" s="49">
        <v>0.005</v>
      </c>
      <c r="H64" s="48">
        <v>1.38</v>
      </c>
      <c r="I64" s="48">
        <v>1.38</v>
      </c>
      <c r="J64" s="41">
        <v>8</v>
      </c>
      <c r="K64" s="54">
        <v>434.764</v>
      </c>
      <c r="L64" s="55">
        <f t="shared" si="7"/>
        <v>1.0815</v>
      </c>
      <c r="M64" s="55">
        <f t="shared" si="8"/>
        <v>1.0815</v>
      </c>
      <c r="N64" s="55">
        <f t="shared" si="9"/>
        <v>0.597</v>
      </c>
      <c r="O64" s="58" t="s">
        <v>176</v>
      </c>
    </row>
    <row r="65" ht="21" customHeight="true" spans="1:15">
      <c r="A65" s="41">
        <v>60</v>
      </c>
      <c r="B65" s="42" t="s">
        <v>177</v>
      </c>
      <c r="C65" s="43" t="s">
        <v>12</v>
      </c>
      <c r="D65" s="44" t="s">
        <v>175</v>
      </c>
      <c r="E65" s="41">
        <v>11</v>
      </c>
      <c r="F65" s="48">
        <v>709.1866</v>
      </c>
      <c r="G65" s="49">
        <v>0.005</v>
      </c>
      <c r="H65" s="48">
        <v>1.7729</v>
      </c>
      <c r="I65" s="48">
        <v>1.7729</v>
      </c>
      <c r="J65" s="41">
        <v>11</v>
      </c>
      <c r="K65" s="54">
        <v>709.1866</v>
      </c>
      <c r="L65" s="55">
        <f t="shared" si="7"/>
        <v>1.7641</v>
      </c>
      <c r="M65" s="55">
        <f t="shared" si="8"/>
        <v>1.7641</v>
      </c>
      <c r="N65" s="55">
        <f t="shared" si="9"/>
        <v>0.0175999999999998</v>
      </c>
      <c r="O65" s="58" t="s">
        <v>74</v>
      </c>
    </row>
    <row r="66" ht="21" customHeight="true" spans="1:15">
      <c r="A66" s="41">
        <v>61</v>
      </c>
      <c r="B66" s="42" t="s">
        <v>178</v>
      </c>
      <c r="C66" s="43" t="s">
        <v>12</v>
      </c>
      <c r="D66" s="44" t="s">
        <v>175</v>
      </c>
      <c r="E66" s="41">
        <v>29</v>
      </c>
      <c r="F66" s="48">
        <v>454.8727</v>
      </c>
      <c r="G66" s="49">
        <v>0.005</v>
      </c>
      <c r="H66" s="48">
        <v>1.1371</v>
      </c>
      <c r="I66" s="48">
        <v>1.1371</v>
      </c>
      <c r="J66" s="41">
        <v>25</v>
      </c>
      <c r="K66" s="54">
        <v>395.48</v>
      </c>
      <c r="L66" s="55">
        <f t="shared" si="7"/>
        <v>0.9838</v>
      </c>
      <c r="M66" s="55">
        <f t="shared" si="8"/>
        <v>0.9838</v>
      </c>
      <c r="N66" s="55">
        <f t="shared" si="9"/>
        <v>0.3066</v>
      </c>
      <c r="O66" s="58" t="s">
        <v>179</v>
      </c>
    </row>
    <row r="67" ht="21" customHeight="true" spans="1:15">
      <c r="A67" s="41">
        <v>62</v>
      </c>
      <c r="B67" s="42" t="s">
        <v>180</v>
      </c>
      <c r="C67" s="43" t="s">
        <v>12</v>
      </c>
      <c r="D67" s="44" t="s">
        <v>175</v>
      </c>
      <c r="E67" s="41">
        <v>148</v>
      </c>
      <c r="F67" s="48">
        <v>342.073</v>
      </c>
      <c r="G67" s="49">
        <v>0.005</v>
      </c>
      <c r="H67" s="48">
        <v>0.8551</v>
      </c>
      <c r="I67" s="48">
        <v>0.8551</v>
      </c>
      <c r="J67" s="41">
        <v>141</v>
      </c>
      <c r="K67" s="54">
        <v>322.785</v>
      </c>
      <c r="L67" s="55">
        <f t="shared" si="7"/>
        <v>0.8029</v>
      </c>
      <c r="M67" s="55">
        <f t="shared" si="8"/>
        <v>0.8029</v>
      </c>
      <c r="N67" s="55">
        <f t="shared" si="9"/>
        <v>0.1044</v>
      </c>
      <c r="O67" s="58" t="s">
        <v>181</v>
      </c>
    </row>
    <row r="68" ht="21" customHeight="true" spans="1:15">
      <c r="A68" s="41">
        <v>63</v>
      </c>
      <c r="B68" s="42" t="s">
        <v>182</v>
      </c>
      <c r="C68" s="43" t="s">
        <v>12</v>
      </c>
      <c r="D68" s="44" t="s">
        <v>175</v>
      </c>
      <c r="E68" s="41">
        <v>7</v>
      </c>
      <c r="F68" s="48">
        <v>382.2</v>
      </c>
      <c r="G68" s="49">
        <v>0.005</v>
      </c>
      <c r="H68" s="48">
        <v>0.9555</v>
      </c>
      <c r="I68" s="48">
        <v>0.9555</v>
      </c>
      <c r="J68" s="62">
        <v>7</v>
      </c>
      <c r="K68" s="54">
        <v>382.2</v>
      </c>
      <c r="L68" s="55">
        <f t="shared" si="7"/>
        <v>0.9507</v>
      </c>
      <c r="M68" s="55">
        <f t="shared" si="8"/>
        <v>0.9507</v>
      </c>
      <c r="N68" s="55">
        <f t="shared" si="9"/>
        <v>0.00960000000000005</v>
      </c>
      <c r="O68" s="58" t="s">
        <v>183</v>
      </c>
    </row>
    <row r="69" ht="21" customHeight="true" spans="1:15">
      <c r="A69" s="41">
        <v>64</v>
      </c>
      <c r="B69" s="42" t="s">
        <v>184</v>
      </c>
      <c r="C69" s="43" t="s">
        <v>12</v>
      </c>
      <c r="D69" s="44" t="s">
        <v>175</v>
      </c>
      <c r="E69" s="41">
        <v>145</v>
      </c>
      <c r="F69" s="48">
        <v>262.8</v>
      </c>
      <c r="G69" s="49">
        <v>0.005</v>
      </c>
      <c r="H69" s="48">
        <v>0.657</v>
      </c>
      <c r="I69" s="48">
        <v>0.657</v>
      </c>
      <c r="J69" s="41">
        <v>144</v>
      </c>
      <c r="K69" s="54">
        <v>260.2</v>
      </c>
      <c r="L69" s="55">
        <f t="shared" si="7"/>
        <v>0.6473</v>
      </c>
      <c r="M69" s="55">
        <f t="shared" si="8"/>
        <v>0.6473</v>
      </c>
      <c r="N69" s="55">
        <f t="shared" si="9"/>
        <v>0.0194000000000001</v>
      </c>
      <c r="O69" s="58" t="s">
        <v>185</v>
      </c>
    </row>
    <row r="70" ht="21" customHeight="true" spans="1:15">
      <c r="A70" s="41">
        <v>65</v>
      </c>
      <c r="B70" s="42" t="s">
        <v>186</v>
      </c>
      <c r="C70" s="43" t="s">
        <v>12</v>
      </c>
      <c r="D70" s="44" t="s">
        <v>175</v>
      </c>
      <c r="E70" s="41">
        <v>8</v>
      </c>
      <c r="F70" s="48">
        <v>139</v>
      </c>
      <c r="G70" s="49">
        <v>0.005</v>
      </c>
      <c r="H70" s="48">
        <v>0.3493</v>
      </c>
      <c r="I70" s="48">
        <v>0.3493</v>
      </c>
      <c r="J70" s="62">
        <v>7</v>
      </c>
      <c r="K70" s="54">
        <v>129.22</v>
      </c>
      <c r="L70" s="55">
        <f t="shared" si="7"/>
        <v>0.3214</v>
      </c>
      <c r="M70" s="55">
        <f t="shared" si="8"/>
        <v>0.3214</v>
      </c>
      <c r="N70" s="55">
        <f t="shared" si="9"/>
        <v>0.0558</v>
      </c>
      <c r="O70" s="58" t="s">
        <v>187</v>
      </c>
    </row>
    <row r="71" ht="21" customHeight="true" spans="1:15">
      <c r="A71" s="41">
        <v>66</v>
      </c>
      <c r="B71" s="42" t="s">
        <v>188</v>
      </c>
      <c r="C71" s="43" t="s">
        <v>12</v>
      </c>
      <c r="D71" s="44" t="s">
        <v>175</v>
      </c>
      <c r="E71" s="41">
        <v>26</v>
      </c>
      <c r="F71" s="48">
        <v>468.91</v>
      </c>
      <c r="G71" s="49">
        <v>0.005</v>
      </c>
      <c r="H71" s="48">
        <v>1.17</v>
      </c>
      <c r="I71" s="48">
        <v>1.17</v>
      </c>
      <c r="J71" s="62">
        <v>24</v>
      </c>
      <c r="K71" s="54">
        <v>431.46</v>
      </c>
      <c r="L71" s="55">
        <f t="shared" si="7"/>
        <v>1.0733</v>
      </c>
      <c r="M71" s="55">
        <f t="shared" si="8"/>
        <v>1.0733</v>
      </c>
      <c r="N71" s="55">
        <f t="shared" si="9"/>
        <v>0.1934</v>
      </c>
      <c r="O71" s="58" t="s">
        <v>189</v>
      </c>
    </row>
    <row r="72" ht="21" customHeight="true" spans="1:15">
      <c r="A72" s="41">
        <v>67</v>
      </c>
      <c r="B72" s="42" t="s">
        <v>190</v>
      </c>
      <c r="C72" s="43" t="s">
        <v>12</v>
      </c>
      <c r="D72" s="44" t="s">
        <v>175</v>
      </c>
      <c r="E72" s="41">
        <v>27</v>
      </c>
      <c r="F72" s="48">
        <v>909.54</v>
      </c>
      <c r="G72" s="49">
        <v>0.005</v>
      </c>
      <c r="H72" s="48">
        <v>2.27</v>
      </c>
      <c r="I72" s="48">
        <v>2.27</v>
      </c>
      <c r="J72" s="62">
        <v>26</v>
      </c>
      <c r="K72" s="54">
        <v>898.74</v>
      </c>
      <c r="L72" s="55">
        <f t="shared" si="7"/>
        <v>2.2357</v>
      </c>
      <c r="M72" s="55">
        <f t="shared" si="8"/>
        <v>2.2357</v>
      </c>
      <c r="N72" s="55">
        <f t="shared" si="9"/>
        <v>0.0686</v>
      </c>
      <c r="O72" s="58" t="s">
        <v>191</v>
      </c>
    </row>
    <row r="73" ht="21" customHeight="true" spans="1:15">
      <c r="A73" s="41">
        <v>68</v>
      </c>
      <c r="B73" s="42" t="s">
        <v>192</v>
      </c>
      <c r="C73" s="43" t="s">
        <v>12</v>
      </c>
      <c r="D73" s="44" t="s">
        <v>175</v>
      </c>
      <c r="E73" s="41">
        <v>1</v>
      </c>
      <c r="F73" s="48">
        <v>18.6</v>
      </c>
      <c r="G73" s="49">
        <v>0.005</v>
      </c>
      <c r="H73" s="48">
        <v>0.0465</v>
      </c>
      <c r="I73" s="48">
        <v>0.0465</v>
      </c>
      <c r="J73" s="62">
        <v>1</v>
      </c>
      <c r="K73" s="54">
        <v>18.6</v>
      </c>
      <c r="L73" s="55">
        <f t="shared" si="7"/>
        <v>0.0463</v>
      </c>
      <c r="M73" s="55">
        <f t="shared" si="8"/>
        <v>0.0463</v>
      </c>
      <c r="N73" s="55">
        <f t="shared" si="9"/>
        <v>0.000399999999999998</v>
      </c>
      <c r="O73" s="58" t="s">
        <v>74</v>
      </c>
    </row>
    <row r="74" ht="21" customHeight="true" spans="1:15">
      <c r="A74" s="41">
        <v>69</v>
      </c>
      <c r="B74" s="42" t="s">
        <v>193</v>
      </c>
      <c r="C74" s="43" t="s">
        <v>12</v>
      </c>
      <c r="D74" s="44" t="s">
        <v>175</v>
      </c>
      <c r="E74" s="41">
        <v>29</v>
      </c>
      <c r="F74" s="48">
        <v>176.74</v>
      </c>
      <c r="G74" s="49">
        <v>0.005</v>
      </c>
      <c r="H74" s="48">
        <v>0.4418</v>
      </c>
      <c r="I74" s="48">
        <v>0.4418</v>
      </c>
      <c r="J74" s="41">
        <v>4</v>
      </c>
      <c r="K74" s="54">
        <v>49.53</v>
      </c>
      <c r="L74" s="55">
        <f t="shared" si="7"/>
        <v>0.1232</v>
      </c>
      <c r="M74" s="55">
        <f t="shared" si="8"/>
        <v>0.1232</v>
      </c>
      <c r="N74" s="55">
        <f t="shared" si="9"/>
        <v>0.6372</v>
      </c>
      <c r="O74" s="58" t="s">
        <v>194</v>
      </c>
    </row>
    <row r="75" ht="21" customHeight="true" spans="1:15">
      <c r="A75" s="41">
        <v>70</v>
      </c>
      <c r="B75" s="42" t="s">
        <v>195</v>
      </c>
      <c r="C75" s="43" t="s">
        <v>12</v>
      </c>
      <c r="D75" s="44" t="s">
        <v>175</v>
      </c>
      <c r="E75" s="41">
        <v>43</v>
      </c>
      <c r="F75" s="48">
        <v>349.2609</v>
      </c>
      <c r="G75" s="49">
        <v>0.005</v>
      </c>
      <c r="H75" s="48">
        <v>0.8731</v>
      </c>
      <c r="I75" s="48">
        <v>0.8731</v>
      </c>
      <c r="J75" s="41">
        <v>37</v>
      </c>
      <c r="K75" s="54">
        <v>282.54</v>
      </c>
      <c r="L75" s="55">
        <f t="shared" si="7"/>
        <v>0.7028</v>
      </c>
      <c r="M75" s="55">
        <f t="shared" si="8"/>
        <v>0.7028</v>
      </c>
      <c r="N75" s="55">
        <f t="shared" si="9"/>
        <v>0.3406</v>
      </c>
      <c r="O75" s="58" t="s">
        <v>176</v>
      </c>
    </row>
    <row r="76" ht="21" customHeight="true" spans="1:15">
      <c r="A76" s="41">
        <v>71</v>
      </c>
      <c r="B76" s="42" t="s">
        <v>196</v>
      </c>
      <c r="C76" s="43" t="s">
        <v>12</v>
      </c>
      <c r="D76" s="44" t="s">
        <v>175</v>
      </c>
      <c r="E76" s="41">
        <v>87</v>
      </c>
      <c r="F76" s="48">
        <v>625.79</v>
      </c>
      <c r="G76" s="49">
        <v>0.005</v>
      </c>
      <c r="H76" s="48">
        <v>1.5644</v>
      </c>
      <c r="I76" s="48">
        <v>1.5644</v>
      </c>
      <c r="J76" s="41">
        <v>86</v>
      </c>
      <c r="K76" s="54">
        <v>605.59</v>
      </c>
      <c r="L76" s="55">
        <f t="shared" si="7"/>
        <v>1.5064</v>
      </c>
      <c r="M76" s="55">
        <f t="shared" si="8"/>
        <v>1.5064</v>
      </c>
      <c r="N76" s="55">
        <f t="shared" si="9"/>
        <v>0.116</v>
      </c>
      <c r="O76" s="58" t="s">
        <v>197</v>
      </c>
    </row>
    <row r="77" ht="21" customHeight="true" spans="1:15">
      <c r="A77" s="41">
        <v>72</v>
      </c>
      <c r="B77" s="42" t="s">
        <v>198</v>
      </c>
      <c r="C77" s="43" t="s">
        <v>12</v>
      </c>
      <c r="D77" s="44" t="s">
        <v>175</v>
      </c>
      <c r="E77" s="41">
        <v>122</v>
      </c>
      <c r="F77" s="48">
        <v>834.9845</v>
      </c>
      <c r="G77" s="49">
        <v>0.005</v>
      </c>
      <c r="H77" s="48">
        <v>2.0874</v>
      </c>
      <c r="I77" s="48">
        <v>2.0874</v>
      </c>
      <c r="J77" s="41">
        <v>79</v>
      </c>
      <c r="K77" s="54">
        <v>492.8145</v>
      </c>
      <c r="L77" s="55">
        <f t="shared" si="7"/>
        <v>1.2259</v>
      </c>
      <c r="M77" s="55">
        <f t="shared" si="8"/>
        <v>1.2259</v>
      </c>
      <c r="N77" s="55">
        <f t="shared" si="9"/>
        <v>1.723</v>
      </c>
      <c r="O77" s="58" t="s">
        <v>199</v>
      </c>
    </row>
    <row r="78" ht="21" customHeight="true" spans="1:15">
      <c r="A78" s="41">
        <v>73</v>
      </c>
      <c r="B78" s="42" t="s">
        <v>200</v>
      </c>
      <c r="C78" s="43" t="s">
        <v>12</v>
      </c>
      <c r="D78" s="44" t="s">
        <v>175</v>
      </c>
      <c r="E78" s="32">
        <v>25</v>
      </c>
      <c r="F78" s="59">
        <v>952.67</v>
      </c>
      <c r="G78" s="49">
        <v>0.005</v>
      </c>
      <c r="H78" s="48">
        <v>2.3816</v>
      </c>
      <c r="I78" s="48">
        <v>2.3816</v>
      </c>
      <c r="J78" s="41">
        <v>21</v>
      </c>
      <c r="K78" s="54">
        <v>779.848</v>
      </c>
      <c r="L78" s="55">
        <f t="shared" si="7"/>
        <v>1.9399</v>
      </c>
      <c r="M78" s="55">
        <f t="shared" si="8"/>
        <v>1.9399</v>
      </c>
      <c r="N78" s="55">
        <f t="shared" si="9"/>
        <v>0.883400000000001</v>
      </c>
      <c r="O78" s="58" t="s">
        <v>201</v>
      </c>
    </row>
    <row r="79" ht="21" customHeight="true" spans="1:15">
      <c r="A79" s="41">
        <v>74</v>
      </c>
      <c r="B79" s="42" t="s">
        <v>202</v>
      </c>
      <c r="C79" s="43" t="s">
        <v>12</v>
      </c>
      <c r="D79" s="44" t="s">
        <v>175</v>
      </c>
      <c r="E79" s="41">
        <v>171</v>
      </c>
      <c r="F79" s="60">
        <v>2031.81</v>
      </c>
      <c r="G79" s="49">
        <v>0.005</v>
      </c>
      <c r="H79" s="48">
        <v>5.0795</v>
      </c>
      <c r="I79" s="48">
        <v>5.0795</v>
      </c>
      <c r="J79" s="41">
        <v>139</v>
      </c>
      <c r="K79" s="54">
        <v>1610.7288</v>
      </c>
      <c r="L79" s="55">
        <f t="shared" si="7"/>
        <v>4.0068</v>
      </c>
      <c r="M79" s="55">
        <f t="shared" si="8"/>
        <v>4.0068</v>
      </c>
      <c r="N79" s="55">
        <f t="shared" si="9"/>
        <v>2.1454</v>
      </c>
      <c r="O79" s="58" t="s">
        <v>203</v>
      </c>
    </row>
    <row r="80" ht="21" customHeight="true" spans="1:15">
      <c r="A80" s="41">
        <v>75</v>
      </c>
      <c r="B80" s="42" t="s">
        <v>204</v>
      </c>
      <c r="C80" s="43" t="s">
        <v>12</v>
      </c>
      <c r="D80" s="44" t="s">
        <v>175</v>
      </c>
      <c r="E80" s="41">
        <v>397</v>
      </c>
      <c r="F80" s="48">
        <v>6890.6661</v>
      </c>
      <c r="G80" s="49">
        <v>0.005</v>
      </c>
      <c r="H80" s="48">
        <v>17.2266</v>
      </c>
      <c r="I80" s="48">
        <v>17.2266</v>
      </c>
      <c r="J80" s="41">
        <v>363</v>
      </c>
      <c r="K80" s="54">
        <v>6355.0661</v>
      </c>
      <c r="L80" s="55">
        <f t="shared" si="7"/>
        <v>15.8086</v>
      </c>
      <c r="M80" s="55">
        <f t="shared" si="8"/>
        <v>15.8086</v>
      </c>
      <c r="N80" s="55">
        <f t="shared" si="9"/>
        <v>2.836</v>
      </c>
      <c r="O80" s="58" t="s">
        <v>203</v>
      </c>
    </row>
    <row r="81" ht="21" customHeight="true" spans="1:15">
      <c r="A81" s="41">
        <v>76</v>
      </c>
      <c r="B81" s="42" t="s">
        <v>205</v>
      </c>
      <c r="C81" s="43" t="s">
        <v>12</v>
      </c>
      <c r="D81" s="44" t="s">
        <v>175</v>
      </c>
      <c r="E81" s="41">
        <v>576</v>
      </c>
      <c r="F81" s="59">
        <v>17406.691</v>
      </c>
      <c r="G81" s="61">
        <v>0.005</v>
      </c>
      <c r="H81" s="48">
        <v>43.5167</v>
      </c>
      <c r="I81" s="48">
        <v>43.5167</v>
      </c>
      <c r="J81" s="41">
        <v>453</v>
      </c>
      <c r="K81" s="54">
        <v>14304.611</v>
      </c>
      <c r="L81" s="55">
        <f t="shared" si="7"/>
        <v>35.5836</v>
      </c>
      <c r="M81" s="55">
        <f t="shared" si="8"/>
        <v>35.5836</v>
      </c>
      <c r="N81" s="55">
        <f t="shared" si="9"/>
        <v>15.8662</v>
      </c>
      <c r="O81" s="58" t="s">
        <v>206</v>
      </c>
    </row>
    <row r="82" ht="21" customHeight="true" spans="1:15">
      <c r="A82" s="41">
        <v>77</v>
      </c>
      <c r="B82" s="42" t="s">
        <v>207</v>
      </c>
      <c r="C82" s="43" t="s">
        <v>12</v>
      </c>
      <c r="D82" s="44" t="s">
        <v>175</v>
      </c>
      <c r="E82" s="41">
        <v>0</v>
      </c>
      <c r="F82" s="50">
        <v>0</v>
      </c>
      <c r="G82" s="49">
        <v>0.005</v>
      </c>
      <c r="H82" s="48">
        <v>0</v>
      </c>
      <c r="I82" s="48">
        <v>0</v>
      </c>
      <c r="J82" s="41">
        <v>0</v>
      </c>
      <c r="K82" s="54">
        <v>0</v>
      </c>
      <c r="L82" s="55">
        <f t="shared" si="7"/>
        <v>0</v>
      </c>
      <c r="M82" s="55">
        <f t="shared" si="8"/>
        <v>0</v>
      </c>
      <c r="N82" s="55">
        <f t="shared" si="9"/>
        <v>0</v>
      </c>
      <c r="O82" s="58" t="s">
        <v>208</v>
      </c>
    </row>
    <row r="83" ht="21" customHeight="true" spans="1:15">
      <c r="A83" s="41">
        <v>78</v>
      </c>
      <c r="B83" s="42" t="s">
        <v>209</v>
      </c>
      <c r="C83" s="43" t="s">
        <v>12</v>
      </c>
      <c r="D83" s="44" t="s">
        <v>175</v>
      </c>
      <c r="E83" s="41">
        <v>29</v>
      </c>
      <c r="F83" s="48">
        <v>1770.7888</v>
      </c>
      <c r="G83" s="49">
        <v>0.005</v>
      </c>
      <c r="H83" s="48">
        <v>4.4269</v>
      </c>
      <c r="I83" s="48">
        <v>4.4269</v>
      </c>
      <c r="J83" s="41">
        <v>31</v>
      </c>
      <c r="K83" s="54">
        <v>1770.7888</v>
      </c>
      <c r="L83" s="55">
        <f t="shared" si="7"/>
        <v>4.4049</v>
      </c>
      <c r="M83" s="55">
        <f t="shared" si="8"/>
        <v>4.4049</v>
      </c>
      <c r="N83" s="55">
        <f t="shared" si="9"/>
        <v>0.0440000000000005</v>
      </c>
      <c r="O83" s="58" t="s">
        <v>210</v>
      </c>
    </row>
    <row r="84" ht="21" customHeight="true" spans="1:15">
      <c r="A84" s="41">
        <v>79</v>
      </c>
      <c r="B84" s="42" t="s">
        <v>211</v>
      </c>
      <c r="C84" s="43" t="s">
        <v>12</v>
      </c>
      <c r="D84" s="44" t="s">
        <v>175</v>
      </c>
      <c r="E84" s="41">
        <v>39</v>
      </c>
      <c r="F84" s="48">
        <v>2335.1088</v>
      </c>
      <c r="G84" s="49">
        <v>0.005</v>
      </c>
      <c r="H84" s="48">
        <v>5.8377</v>
      </c>
      <c r="I84" s="48">
        <v>5.8377</v>
      </c>
      <c r="J84" s="41">
        <v>31</v>
      </c>
      <c r="K84" s="54">
        <v>1867.4288</v>
      </c>
      <c r="L84" s="55">
        <f t="shared" si="7"/>
        <v>4.6453</v>
      </c>
      <c r="M84" s="55">
        <f t="shared" si="8"/>
        <v>4.6453</v>
      </c>
      <c r="N84" s="55">
        <f t="shared" si="9"/>
        <v>2.3848</v>
      </c>
      <c r="O84" s="58" t="s">
        <v>212</v>
      </c>
    </row>
    <row r="85" ht="21" customHeight="true" spans="1:15">
      <c r="A85" s="41">
        <v>80</v>
      </c>
      <c r="B85" s="42" t="s">
        <v>213</v>
      </c>
      <c r="C85" s="43" t="s">
        <v>12</v>
      </c>
      <c r="D85" s="44" t="s">
        <v>175</v>
      </c>
      <c r="E85" s="41">
        <v>19</v>
      </c>
      <c r="F85" s="48">
        <v>1058.8888</v>
      </c>
      <c r="G85" s="49">
        <v>0.005</v>
      </c>
      <c r="H85" s="48">
        <v>2.6472</v>
      </c>
      <c r="I85" s="48">
        <v>2.6472</v>
      </c>
      <c r="J85" s="41">
        <v>19</v>
      </c>
      <c r="K85" s="54">
        <v>1058.8888</v>
      </c>
      <c r="L85" s="55">
        <f t="shared" si="7"/>
        <v>2.6341</v>
      </c>
      <c r="M85" s="55">
        <f t="shared" si="8"/>
        <v>2.6341</v>
      </c>
      <c r="N85" s="55">
        <f t="shared" si="9"/>
        <v>0.0262000000000002</v>
      </c>
      <c r="O85" s="58" t="s">
        <v>214</v>
      </c>
    </row>
    <row r="86" ht="21" customHeight="true" spans="1:15">
      <c r="A86" s="41">
        <v>81</v>
      </c>
      <c r="B86" s="42" t="s">
        <v>215</v>
      </c>
      <c r="C86" s="43" t="s">
        <v>12</v>
      </c>
      <c r="D86" s="44" t="s">
        <v>175</v>
      </c>
      <c r="E86" s="41">
        <v>25</v>
      </c>
      <c r="F86" s="48">
        <v>1267.8366</v>
      </c>
      <c r="G86" s="49">
        <v>0.005</v>
      </c>
      <c r="H86" s="48">
        <v>3.1695</v>
      </c>
      <c r="I86" s="48">
        <v>3.1695</v>
      </c>
      <c r="J86" s="41">
        <v>25</v>
      </c>
      <c r="K86" s="54">
        <v>1267.8366</v>
      </c>
      <c r="L86" s="55">
        <f t="shared" si="7"/>
        <v>3.1538</v>
      </c>
      <c r="M86" s="55">
        <f t="shared" si="8"/>
        <v>3.1538</v>
      </c>
      <c r="N86" s="55">
        <f t="shared" si="9"/>
        <v>0.0314000000000005</v>
      </c>
      <c r="O86" s="58" t="s">
        <v>212</v>
      </c>
    </row>
    <row r="87" ht="21" customHeight="true" spans="1:15">
      <c r="A87" s="41">
        <v>82</v>
      </c>
      <c r="B87" s="42" t="s">
        <v>216</v>
      </c>
      <c r="C87" s="43" t="s">
        <v>12</v>
      </c>
      <c r="D87" s="44" t="s">
        <v>217</v>
      </c>
      <c r="E87" s="41">
        <v>106</v>
      </c>
      <c r="F87" s="48">
        <v>2727.21</v>
      </c>
      <c r="G87" s="49">
        <v>0.005</v>
      </c>
      <c r="H87" s="48">
        <v>6.818</v>
      </c>
      <c r="I87" s="48">
        <v>6.818</v>
      </c>
      <c r="J87" s="41">
        <v>61</v>
      </c>
      <c r="K87" s="54">
        <v>1662.1255</v>
      </c>
      <c r="L87" s="55">
        <f t="shared" si="7"/>
        <v>4.1346</v>
      </c>
      <c r="M87" s="55">
        <f t="shared" si="8"/>
        <v>4.1346</v>
      </c>
      <c r="N87" s="55">
        <f t="shared" si="9"/>
        <v>5.3668</v>
      </c>
      <c r="O87" s="58" t="s">
        <v>133</v>
      </c>
    </row>
    <row r="88" ht="21" customHeight="true" spans="1:15">
      <c r="A88" s="41">
        <v>83</v>
      </c>
      <c r="B88" s="42" t="s">
        <v>218</v>
      </c>
      <c r="C88" s="43" t="s">
        <v>12</v>
      </c>
      <c r="D88" s="44" t="s">
        <v>217</v>
      </c>
      <c r="E88" s="41">
        <v>130</v>
      </c>
      <c r="F88" s="50">
        <v>691.2</v>
      </c>
      <c r="G88" s="49">
        <v>0.005</v>
      </c>
      <c r="H88" s="48">
        <v>1.728</v>
      </c>
      <c r="I88" s="48">
        <v>1.728</v>
      </c>
      <c r="J88" s="41">
        <v>112</v>
      </c>
      <c r="K88" s="54">
        <v>467.46</v>
      </c>
      <c r="L88" s="55">
        <f t="shared" si="7"/>
        <v>1.1628</v>
      </c>
      <c r="M88" s="55">
        <f t="shared" si="8"/>
        <v>1.1628</v>
      </c>
      <c r="N88" s="55">
        <f t="shared" si="9"/>
        <v>1.1304</v>
      </c>
      <c r="O88" s="58" t="s">
        <v>219</v>
      </c>
    </row>
    <row r="89" ht="21" customHeight="true" spans="1:15">
      <c r="A89" s="41">
        <v>84</v>
      </c>
      <c r="B89" s="42" t="s">
        <v>220</v>
      </c>
      <c r="C89" s="43" t="s">
        <v>12</v>
      </c>
      <c r="D89" s="44" t="s">
        <v>217</v>
      </c>
      <c r="E89" s="41">
        <v>66</v>
      </c>
      <c r="F89" s="50">
        <v>167.2</v>
      </c>
      <c r="G89" s="49">
        <v>0.005</v>
      </c>
      <c r="H89" s="48">
        <v>0.418</v>
      </c>
      <c r="I89" s="48">
        <v>0.418</v>
      </c>
      <c r="J89" s="41">
        <v>66</v>
      </c>
      <c r="K89" s="50">
        <v>167.2</v>
      </c>
      <c r="L89" s="55">
        <f t="shared" si="7"/>
        <v>0.4159</v>
      </c>
      <c r="M89" s="55">
        <f t="shared" si="8"/>
        <v>0.4159</v>
      </c>
      <c r="N89" s="55">
        <f t="shared" si="9"/>
        <v>0.00419999999999998</v>
      </c>
      <c r="O89" s="58" t="s">
        <v>74</v>
      </c>
    </row>
    <row r="90" ht="21" customHeight="true" spans="1:15">
      <c r="A90" s="41">
        <v>85</v>
      </c>
      <c r="B90" s="42" t="s">
        <v>221</v>
      </c>
      <c r="C90" s="43" t="s">
        <v>12</v>
      </c>
      <c r="D90" s="44" t="s">
        <v>217</v>
      </c>
      <c r="E90" s="41">
        <v>28</v>
      </c>
      <c r="F90" s="50">
        <v>701.5948</v>
      </c>
      <c r="G90" s="49">
        <v>0.005</v>
      </c>
      <c r="H90" s="48">
        <v>1.7539</v>
      </c>
      <c r="I90" s="48">
        <v>1.7539</v>
      </c>
      <c r="J90" s="41">
        <v>25</v>
      </c>
      <c r="K90" s="54">
        <v>584.1348</v>
      </c>
      <c r="L90" s="55">
        <f t="shared" ref="L90:L121" si="10">ROUND(K90/1.005*G90*0.5,4)</f>
        <v>1.4531</v>
      </c>
      <c r="M90" s="55">
        <f t="shared" ref="M90:M121" si="11">ROUND(K90/1.005*G90*0.5,4)</f>
        <v>1.4531</v>
      </c>
      <c r="N90" s="55">
        <f t="shared" ref="N90:N121" si="12">H90+I90-L90-M90</f>
        <v>0.6016</v>
      </c>
      <c r="O90" s="58" t="s">
        <v>146</v>
      </c>
    </row>
    <row r="91" ht="21" customHeight="true" spans="1:15">
      <c r="A91" s="41">
        <v>86</v>
      </c>
      <c r="B91" s="42" t="s">
        <v>222</v>
      </c>
      <c r="C91" s="43" t="s">
        <v>12</v>
      </c>
      <c r="D91" s="44" t="s">
        <v>217</v>
      </c>
      <c r="E91" s="41">
        <v>40</v>
      </c>
      <c r="F91" s="50">
        <v>503.22</v>
      </c>
      <c r="G91" s="49">
        <v>0.005</v>
      </c>
      <c r="H91" s="48">
        <v>1.258</v>
      </c>
      <c r="I91" s="48">
        <v>1.258</v>
      </c>
      <c r="J91" s="41">
        <v>16</v>
      </c>
      <c r="K91" s="54">
        <v>195.914964</v>
      </c>
      <c r="L91" s="55">
        <f t="shared" si="10"/>
        <v>0.4874</v>
      </c>
      <c r="M91" s="55">
        <f t="shared" si="11"/>
        <v>0.4874</v>
      </c>
      <c r="N91" s="55">
        <f t="shared" si="12"/>
        <v>1.5412</v>
      </c>
      <c r="O91" s="58" t="s">
        <v>223</v>
      </c>
    </row>
    <row r="92" ht="21" customHeight="true" spans="1:15">
      <c r="A92" s="41">
        <v>87</v>
      </c>
      <c r="B92" s="42" t="s">
        <v>224</v>
      </c>
      <c r="C92" s="43" t="s">
        <v>12</v>
      </c>
      <c r="D92" s="44" t="s">
        <v>217</v>
      </c>
      <c r="E92" s="41">
        <v>2</v>
      </c>
      <c r="F92" s="50">
        <v>34.36</v>
      </c>
      <c r="G92" s="49">
        <v>0.005</v>
      </c>
      <c r="H92" s="48">
        <v>0.0859</v>
      </c>
      <c r="I92" s="48">
        <v>0.0859</v>
      </c>
      <c r="J92" s="41">
        <v>2</v>
      </c>
      <c r="K92" s="54">
        <v>34.36</v>
      </c>
      <c r="L92" s="55">
        <f t="shared" si="10"/>
        <v>0.0855</v>
      </c>
      <c r="M92" s="55">
        <f t="shared" si="11"/>
        <v>0.0855</v>
      </c>
      <c r="N92" s="55">
        <f t="shared" si="12"/>
        <v>0.000799999999999995</v>
      </c>
      <c r="O92" s="58" t="s">
        <v>74</v>
      </c>
    </row>
    <row r="93" ht="21" customHeight="true" spans="1:15">
      <c r="A93" s="41">
        <v>88</v>
      </c>
      <c r="B93" s="42" t="s">
        <v>225</v>
      </c>
      <c r="C93" s="43" t="s">
        <v>12</v>
      </c>
      <c r="D93" s="44" t="s">
        <v>217</v>
      </c>
      <c r="E93" s="41">
        <v>130</v>
      </c>
      <c r="F93" s="50">
        <v>1326.13</v>
      </c>
      <c r="G93" s="49">
        <v>0.005</v>
      </c>
      <c r="H93" s="48">
        <v>3.315</v>
      </c>
      <c r="I93" s="48">
        <v>3.315</v>
      </c>
      <c r="J93" s="41">
        <v>127</v>
      </c>
      <c r="K93" s="54">
        <v>1290.8488</v>
      </c>
      <c r="L93" s="55">
        <f t="shared" si="10"/>
        <v>3.2111</v>
      </c>
      <c r="M93" s="55">
        <f t="shared" si="11"/>
        <v>3.2111</v>
      </c>
      <c r="N93" s="55">
        <f t="shared" si="12"/>
        <v>0.2078</v>
      </c>
      <c r="O93" s="58" t="s">
        <v>226</v>
      </c>
    </row>
    <row r="94" ht="21" customHeight="true" spans="1:15">
      <c r="A94" s="41">
        <v>89</v>
      </c>
      <c r="B94" s="42" t="s">
        <v>227</v>
      </c>
      <c r="C94" s="43" t="s">
        <v>12</v>
      </c>
      <c r="D94" s="44" t="s">
        <v>217</v>
      </c>
      <c r="E94" s="41">
        <v>111</v>
      </c>
      <c r="F94" s="50">
        <v>1373.28</v>
      </c>
      <c r="G94" s="49">
        <v>0.005</v>
      </c>
      <c r="H94" s="48">
        <v>3.4332</v>
      </c>
      <c r="I94" s="48">
        <v>3.4332</v>
      </c>
      <c r="J94" s="41">
        <v>45</v>
      </c>
      <c r="K94" s="54">
        <v>546.95</v>
      </c>
      <c r="L94" s="55">
        <f t="shared" si="10"/>
        <v>1.3606</v>
      </c>
      <c r="M94" s="55">
        <f t="shared" si="11"/>
        <v>1.3606</v>
      </c>
      <c r="N94" s="55">
        <f t="shared" si="12"/>
        <v>4.1452</v>
      </c>
      <c r="O94" s="58" t="s">
        <v>228</v>
      </c>
    </row>
    <row r="95" ht="21" customHeight="true" spans="1:15">
      <c r="A95" s="41">
        <v>90</v>
      </c>
      <c r="B95" s="42" t="s">
        <v>229</v>
      </c>
      <c r="C95" s="43" t="s">
        <v>12</v>
      </c>
      <c r="D95" s="44" t="s">
        <v>217</v>
      </c>
      <c r="E95" s="41">
        <v>16</v>
      </c>
      <c r="F95" s="50">
        <v>138.4318</v>
      </c>
      <c r="G95" s="49">
        <v>0.005</v>
      </c>
      <c r="H95" s="48">
        <v>0.346</v>
      </c>
      <c r="I95" s="48">
        <v>0.346</v>
      </c>
      <c r="J95" s="41">
        <v>14</v>
      </c>
      <c r="K95" s="54">
        <v>102.3889</v>
      </c>
      <c r="L95" s="55">
        <f t="shared" si="10"/>
        <v>0.2547</v>
      </c>
      <c r="M95" s="55">
        <f t="shared" si="11"/>
        <v>0.2547</v>
      </c>
      <c r="N95" s="55">
        <f t="shared" si="12"/>
        <v>0.1826</v>
      </c>
      <c r="O95" s="58" t="s">
        <v>230</v>
      </c>
    </row>
    <row r="96" ht="21" customHeight="true" spans="1:15">
      <c r="A96" s="41">
        <v>91</v>
      </c>
      <c r="B96" s="42" t="s">
        <v>231</v>
      </c>
      <c r="C96" s="43" t="s">
        <v>12</v>
      </c>
      <c r="D96" s="44" t="s">
        <v>217</v>
      </c>
      <c r="E96" s="41">
        <v>20</v>
      </c>
      <c r="F96" s="50">
        <v>82.5</v>
      </c>
      <c r="G96" s="49">
        <v>0.005</v>
      </c>
      <c r="H96" s="48">
        <v>0.20625</v>
      </c>
      <c r="I96" s="48">
        <v>0.20625</v>
      </c>
      <c r="J96" s="41">
        <v>19</v>
      </c>
      <c r="K96" s="54">
        <v>75.5</v>
      </c>
      <c r="L96" s="55">
        <f t="shared" si="10"/>
        <v>0.1878</v>
      </c>
      <c r="M96" s="55">
        <f t="shared" si="11"/>
        <v>0.1878</v>
      </c>
      <c r="N96" s="55">
        <f t="shared" si="12"/>
        <v>0.0369</v>
      </c>
      <c r="O96" s="58" t="s">
        <v>146</v>
      </c>
    </row>
    <row r="97" ht="21" customHeight="true" spans="1:15">
      <c r="A97" s="41">
        <v>92</v>
      </c>
      <c r="B97" s="42" t="s">
        <v>232</v>
      </c>
      <c r="C97" s="43" t="s">
        <v>12</v>
      </c>
      <c r="D97" s="44" t="s">
        <v>217</v>
      </c>
      <c r="E97" s="41">
        <v>7</v>
      </c>
      <c r="F97" s="50">
        <v>36.93</v>
      </c>
      <c r="G97" s="49">
        <v>0.005</v>
      </c>
      <c r="H97" s="48">
        <v>0.092325</v>
      </c>
      <c r="I97" s="48">
        <v>0.092325</v>
      </c>
      <c r="J97" s="41">
        <v>7</v>
      </c>
      <c r="K97" s="50">
        <v>36.93</v>
      </c>
      <c r="L97" s="55">
        <f t="shared" si="10"/>
        <v>0.0919</v>
      </c>
      <c r="M97" s="55">
        <f t="shared" si="11"/>
        <v>0.0919</v>
      </c>
      <c r="N97" s="55">
        <f t="shared" si="12"/>
        <v>0.000850000000000017</v>
      </c>
      <c r="O97" s="58" t="s">
        <v>74</v>
      </c>
    </row>
    <row r="98" ht="21" customHeight="true" spans="1:15">
      <c r="A98" s="41">
        <v>93</v>
      </c>
      <c r="B98" s="42" t="s">
        <v>233</v>
      </c>
      <c r="C98" s="43" t="s">
        <v>12</v>
      </c>
      <c r="D98" s="44" t="s">
        <v>217</v>
      </c>
      <c r="E98" s="41">
        <v>162</v>
      </c>
      <c r="F98" s="50">
        <v>1726.09</v>
      </c>
      <c r="G98" s="49">
        <v>0.005</v>
      </c>
      <c r="H98" s="48">
        <v>4.315225</v>
      </c>
      <c r="I98" s="48">
        <v>4.315225</v>
      </c>
      <c r="J98" s="41">
        <v>139</v>
      </c>
      <c r="K98" s="54">
        <v>1366.193</v>
      </c>
      <c r="L98" s="55">
        <f t="shared" si="10"/>
        <v>3.3985</v>
      </c>
      <c r="M98" s="55">
        <f t="shared" si="11"/>
        <v>3.3985</v>
      </c>
      <c r="N98" s="55">
        <f t="shared" si="12"/>
        <v>1.83345</v>
      </c>
      <c r="O98" s="58" t="s">
        <v>234</v>
      </c>
    </row>
    <row r="99" ht="21" customHeight="true" spans="1:15">
      <c r="A99" s="41">
        <v>94</v>
      </c>
      <c r="B99" s="42" t="s">
        <v>235</v>
      </c>
      <c r="C99" s="43" t="s">
        <v>12</v>
      </c>
      <c r="D99" s="44" t="s">
        <v>217</v>
      </c>
      <c r="E99" s="41">
        <v>13</v>
      </c>
      <c r="F99" s="48">
        <v>274.22</v>
      </c>
      <c r="G99" s="49">
        <v>0.005</v>
      </c>
      <c r="H99" s="48">
        <v>0.6855</v>
      </c>
      <c r="I99" s="48">
        <v>0.6855</v>
      </c>
      <c r="J99" s="41">
        <v>0</v>
      </c>
      <c r="K99" s="54">
        <v>0</v>
      </c>
      <c r="L99" s="55">
        <f t="shared" si="10"/>
        <v>0</v>
      </c>
      <c r="M99" s="55">
        <f t="shared" si="11"/>
        <v>0</v>
      </c>
      <c r="N99" s="55">
        <f t="shared" si="12"/>
        <v>1.371</v>
      </c>
      <c r="O99" s="58" t="s">
        <v>236</v>
      </c>
    </row>
    <row r="100" ht="21" customHeight="true" spans="1:15">
      <c r="A100" s="41">
        <v>95</v>
      </c>
      <c r="B100" s="42" t="s">
        <v>237</v>
      </c>
      <c r="C100" s="43" t="s">
        <v>12</v>
      </c>
      <c r="D100" s="44" t="s">
        <v>217</v>
      </c>
      <c r="E100" s="41">
        <v>9</v>
      </c>
      <c r="F100" s="48">
        <v>43.06</v>
      </c>
      <c r="G100" s="49">
        <v>0.005</v>
      </c>
      <c r="H100" s="48">
        <v>0.10765</v>
      </c>
      <c r="I100" s="48">
        <v>0.10765</v>
      </c>
      <c r="J100" s="41">
        <v>9</v>
      </c>
      <c r="K100" s="54">
        <v>43.06</v>
      </c>
      <c r="L100" s="55">
        <f t="shared" si="10"/>
        <v>0.1071</v>
      </c>
      <c r="M100" s="55">
        <f t="shared" si="11"/>
        <v>0.1071</v>
      </c>
      <c r="N100" s="55">
        <f t="shared" si="12"/>
        <v>0.00109999999999999</v>
      </c>
      <c r="O100" s="58" t="s">
        <v>74</v>
      </c>
    </row>
    <row r="101" ht="21" customHeight="true" spans="1:15">
      <c r="A101" s="41">
        <v>96</v>
      </c>
      <c r="B101" s="42" t="s">
        <v>238</v>
      </c>
      <c r="C101" s="43" t="s">
        <v>12</v>
      </c>
      <c r="D101" s="44" t="s">
        <v>239</v>
      </c>
      <c r="E101" s="41">
        <v>46</v>
      </c>
      <c r="F101" s="48">
        <v>98.31</v>
      </c>
      <c r="G101" s="49">
        <v>0.005</v>
      </c>
      <c r="H101" s="48">
        <v>0.245</v>
      </c>
      <c r="I101" s="48">
        <v>0.245</v>
      </c>
      <c r="J101" s="41">
        <v>45</v>
      </c>
      <c r="K101" s="54">
        <v>90.94</v>
      </c>
      <c r="L101" s="55">
        <f t="shared" si="10"/>
        <v>0.2262</v>
      </c>
      <c r="M101" s="55">
        <f t="shared" si="11"/>
        <v>0.2262</v>
      </c>
      <c r="N101" s="55">
        <f t="shared" si="12"/>
        <v>0.0376</v>
      </c>
      <c r="O101" s="58" t="s">
        <v>240</v>
      </c>
    </row>
    <row r="102" ht="21" customHeight="true" spans="1:15">
      <c r="A102" s="41">
        <v>97</v>
      </c>
      <c r="B102" s="42" t="s">
        <v>241</v>
      </c>
      <c r="C102" s="43" t="s">
        <v>12</v>
      </c>
      <c r="D102" s="44" t="s">
        <v>239</v>
      </c>
      <c r="E102" s="41">
        <v>67</v>
      </c>
      <c r="F102" s="48">
        <v>539</v>
      </c>
      <c r="G102" s="49">
        <v>0.005</v>
      </c>
      <c r="H102" s="48">
        <v>1.348</v>
      </c>
      <c r="I102" s="48">
        <v>1.348</v>
      </c>
      <c r="J102" s="41">
        <v>66</v>
      </c>
      <c r="K102" s="54">
        <v>448.47</v>
      </c>
      <c r="L102" s="55">
        <f t="shared" si="10"/>
        <v>1.1156</v>
      </c>
      <c r="M102" s="55">
        <f t="shared" si="11"/>
        <v>1.1156</v>
      </c>
      <c r="N102" s="55">
        <f t="shared" si="12"/>
        <v>0.4648</v>
      </c>
      <c r="O102" s="58" t="s">
        <v>242</v>
      </c>
    </row>
    <row r="103" ht="21" customHeight="true" spans="1:15">
      <c r="A103" s="41">
        <v>98</v>
      </c>
      <c r="B103" s="42" t="s">
        <v>243</v>
      </c>
      <c r="C103" s="43" t="s">
        <v>12</v>
      </c>
      <c r="D103" s="44" t="s">
        <v>239</v>
      </c>
      <c r="E103" s="41">
        <v>45</v>
      </c>
      <c r="F103" s="48">
        <v>562.02</v>
      </c>
      <c r="G103" s="49">
        <v>0.005</v>
      </c>
      <c r="H103" s="48">
        <v>1.405</v>
      </c>
      <c r="I103" s="48">
        <v>1.405</v>
      </c>
      <c r="J103" s="41">
        <v>45</v>
      </c>
      <c r="K103" s="54">
        <v>562.02</v>
      </c>
      <c r="L103" s="55">
        <f t="shared" si="10"/>
        <v>1.3981</v>
      </c>
      <c r="M103" s="55">
        <f t="shared" si="11"/>
        <v>1.3981</v>
      </c>
      <c r="N103" s="55">
        <f t="shared" si="12"/>
        <v>0.0138000000000003</v>
      </c>
      <c r="O103" s="58" t="s">
        <v>74</v>
      </c>
    </row>
    <row r="104" ht="21" customHeight="true" spans="1:15">
      <c r="A104" s="41">
        <v>99</v>
      </c>
      <c r="B104" s="42" t="s">
        <v>244</v>
      </c>
      <c r="C104" s="43" t="s">
        <v>12</v>
      </c>
      <c r="D104" s="44" t="s">
        <v>245</v>
      </c>
      <c r="E104" s="41">
        <v>48</v>
      </c>
      <c r="F104" s="48">
        <v>122.12</v>
      </c>
      <c r="G104" s="49">
        <v>0.005</v>
      </c>
      <c r="H104" s="48">
        <v>0.3053</v>
      </c>
      <c r="I104" s="48">
        <v>0.3053</v>
      </c>
      <c r="J104" s="41">
        <v>45</v>
      </c>
      <c r="K104" s="54">
        <v>115.8</v>
      </c>
      <c r="L104" s="55">
        <f t="shared" si="10"/>
        <v>0.2881</v>
      </c>
      <c r="M104" s="55">
        <f t="shared" si="11"/>
        <v>0.2881</v>
      </c>
      <c r="N104" s="55">
        <f t="shared" si="12"/>
        <v>0.0344</v>
      </c>
      <c r="O104" s="58" t="s">
        <v>246</v>
      </c>
    </row>
    <row r="105" ht="21" customHeight="true" spans="1:15">
      <c r="A105" s="41">
        <v>100</v>
      </c>
      <c r="B105" s="42" t="s">
        <v>247</v>
      </c>
      <c r="C105" s="43" t="s">
        <v>13</v>
      </c>
      <c r="D105" s="44" t="s">
        <v>248</v>
      </c>
      <c r="E105" s="41">
        <v>104</v>
      </c>
      <c r="F105" s="48">
        <v>456.045</v>
      </c>
      <c r="G105" s="49">
        <v>0.005</v>
      </c>
      <c r="H105" s="48">
        <v>1.14</v>
      </c>
      <c r="I105" s="48">
        <v>1.14</v>
      </c>
      <c r="J105" s="41">
        <v>103</v>
      </c>
      <c r="K105" s="54">
        <v>452.045</v>
      </c>
      <c r="L105" s="55">
        <f t="shared" si="10"/>
        <v>1.1245</v>
      </c>
      <c r="M105" s="55">
        <f t="shared" si="11"/>
        <v>1.1245</v>
      </c>
      <c r="N105" s="55">
        <f t="shared" si="12"/>
        <v>0.0309999999999997</v>
      </c>
      <c r="O105" s="58" t="s">
        <v>249</v>
      </c>
    </row>
    <row r="106" ht="21" customHeight="true" spans="1:15">
      <c r="A106" s="41">
        <v>101</v>
      </c>
      <c r="B106" s="42" t="s">
        <v>250</v>
      </c>
      <c r="C106" s="43" t="s">
        <v>13</v>
      </c>
      <c r="D106" s="44" t="s">
        <v>251</v>
      </c>
      <c r="E106" s="41">
        <v>24</v>
      </c>
      <c r="F106" s="48">
        <v>600</v>
      </c>
      <c r="G106" s="49">
        <v>0.005</v>
      </c>
      <c r="H106" s="48">
        <v>1.5</v>
      </c>
      <c r="I106" s="48">
        <v>1.5</v>
      </c>
      <c r="J106" s="41">
        <v>19</v>
      </c>
      <c r="K106" s="54">
        <v>423.598441</v>
      </c>
      <c r="L106" s="55">
        <f t="shared" si="10"/>
        <v>1.0537</v>
      </c>
      <c r="M106" s="55">
        <f t="shared" si="11"/>
        <v>1.0537</v>
      </c>
      <c r="N106" s="55">
        <f t="shared" si="12"/>
        <v>0.8926</v>
      </c>
      <c r="O106" s="58" t="s">
        <v>252</v>
      </c>
    </row>
    <row r="107" ht="21" customHeight="true" spans="1:15">
      <c r="A107" s="41">
        <v>102</v>
      </c>
      <c r="B107" s="42" t="s">
        <v>253</v>
      </c>
      <c r="C107" s="43" t="s">
        <v>13</v>
      </c>
      <c r="D107" s="44" t="s">
        <v>251</v>
      </c>
      <c r="E107" s="41">
        <v>61</v>
      </c>
      <c r="F107" s="48">
        <v>115.9</v>
      </c>
      <c r="G107" s="49">
        <v>0.005</v>
      </c>
      <c r="H107" s="48">
        <v>0.29</v>
      </c>
      <c r="I107" s="48">
        <v>0.29</v>
      </c>
      <c r="J107" s="41">
        <v>21</v>
      </c>
      <c r="K107" s="54">
        <v>41.74</v>
      </c>
      <c r="L107" s="55">
        <f t="shared" si="10"/>
        <v>0.1038</v>
      </c>
      <c r="M107" s="55">
        <f t="shared" si="11"/>
        <v>0.1038</v>
      </c>
      <c r="N107" s="55">
        <f t="shared" si="12"/>
        <v>0.3724</v>
      </c>
      <c r="O107" s="58" t="s">
        <v>254</v>
      </c>
    </row>
    <row r="108" ht="21" customHeight="true" spans="1:15">
      <c r="A108" s="41">
        <v>103</v>
      </c>
      <c r="B108" s="42" t="s">
        <v>255</v>
      </c>
      <c r="C108" s="43" t="s">
        <v>13</v>
      </c>
      <c r="D108" s="44" t="s">
        <v>251</v>
      </c>
      <c r="E108" s="41">
        <v>57</v>
      </c>
      <c r="F108" s="48">
        <v>364.62</v>
      </c>
      <c r="G108" s="49">
        <v>0.005</v>
      </c>
      <c r="H108" s="48">
        <v>0.91</v>
      </c>
      <c r="I108" s="48">
        <v>0.91</v>
      </c>
      <c r="J108" s="41">
        <v>50</v>
      </c>
      <c r="K108" s="54">
        <v>340.53</v>
      </c>
      <c r="L108" s="55">
        <f t="shared" si="10"/>
        <v>0.8471</v>
      </c>
      <c r="M108" s="55">
        <f t="shared" si="11"/>
        <v>0.8471</v>
      </c>
      <c r="N108" s="55">
        <f t="shared" si="12"/>
        <v>0.1258</v>
      </c>
      <c r="O108" s="58" t="s">
        <v>256</v>
      </c>
    </row>
    <row r="109" ht="21" customHeight="true" spans="1:15">
      <c r="A109" s="41">
        <v>104</v>
      </c>
      <c r="B109" s="42" t="s">
        <v>257</v>
      </c>
      <c r="C109" s="43" t="s">
        <v>13</v>
      </c>
      <c r="D109" s="44" t="s">
        <v>258</v>
      </c>
      <c r="E109" s="41">
        <v>72</v>
      </c>
      <c r="F109" s="48">
        <v>439.7097</v>
      </c>
      <c r="G109" s="49">
        <v>0.005</v>
      </c>
      <c r="H109" s="48">
        <v>1.1</v>
      </c>
      <c r="I109" s="48">
        <v>1.1</v>
      </c>
      <c r="J109" s="41">
        <v>66</v>
      </c>
      <c r="K109" s="54">
        <v>423.7297</v>
      </c>
      <c r="L109" s="55">
        <f t="shared" si="10"/>
        <v>1.0541</v>
      </c>
      <c r="M109" s="55">
        <f t="shared" si="11"/>
        <v>1.0541</v>
      </c>
      <c r="N109" s="55">
        <f t="shared" si="12"/>
        <v>0.0918000000000001</v>
      </c>
      <c r="O109" s="58" t="s">
        <v>259</v>
      </c>
    </row>
    <row r="110" ht="21" customHeight="true" spans="1:15">
      <c r="A110" s="41">
        <v>105</v>
      </c>
      <c r="B110" s="42" t="s">
        <v>260</v>
      </c>
      <c r="C110" s="43" t="s">
        <v>13</v>
      </c>
      <c r="D110" s="44" t="s">
        <v>258</v>
      </c>
      <c r="E110" s="41">
        <v>16</v>
      </c>
      <c r="F110" s="48">
        <v>644.4</v>
      </c>
      <c r="G110" s="49">
        <v>0.005</v>
      </c>
      <c r="H110" s="48">
        <v>1.61</v>
      </c>
      <c r="I110" s="48">
        <v>1.61</v>
      </c>
      <c r="J110" s="41">
        <v>16</v>
      </c>
      <c r="K110" s="54">
        <v>644.4</v>
      </c>
      <c r="L110" s="55">
        <f t="shared" si="10"/>
        <v>1.603</v>
      </c>
      <c r="M110" s="55">
        <f t="shared" si="11"/>
        <v>1.603</v>
      </c>
      <c r="N110" s="55">
        <f t="shared" si="12"/>
        <v>0.0140000000000002</v>
      </c>
      <c r="O110" s="58" t="s">
        <v>74</v>
      </c>
    </row>
    <row r="111" ht="21" customHeight="true" spans="1:15">
      <c r="A111" s="41">
        <v>106</v>
      </c>
      <c r="B111" s="42" t="s">
        <v>261</v>
      </c>
      <c r="C111" s="43" t="s">
        <v>13</v>
      </c>
      <c r="D111" s="44" t="s">
        <v>258</v>
      </c>
      <c r="E111" s="41">
        <v>48</v>
      </c>
      <c r="F111" s="48">
        <v>44.94</v>
      </c>
      <c r="G111" s="49">
        <v>0.005</v>
      </c>
      <c r="H111" s="48">
        <v>0.11</v>
      </c>
      <c r="I111" s="48">
        <v>0.11</v>
      </c>
      <c r="J111" s="41">
        <v>0</v>
      </c>
      <c r="K111" s="54">
        <v>0</v>
      </c>
      <c r="L111" s="55">
        <f t="shared" si="10"/>
        <v>0</v>
      </c>
      <c r="M111" s="55">
        <f t="shared" si="11"/>
        <v>0</v>
      </c>
      <c r="N111" s="55">
        <f t="shared" si="12"/>
        <v>0.22</v>
      </c>
      <c r="O111" s="58" t="s">
        <v>262</v>
      </c>
    </row>
    <row r="112" ht="21" customHeight="true" spans="1:15">
      <c r="A112" s="41">
        <v>107</v>
      </c>
      <c r="B112" s="42" t="s">
        <v>263</v>
      </c>
      <c r="C112" s="43" t="s">
        <v>13</v>
      </c>
      <c r="D112" s="44" t="s">
        <v>264</v>
      </c>
      <c r="E112" s="41">
        <v>71</v>
      </c>
      <c r="F112" s="48">
        <v>626.28</v>
      </c>
      <c r="G112" s="49">
        <v>0.005</v>
      </c>
      <c r="H112" s="48">
        <v>1.57</v>
      </c>
      <c r="I112" s="48">
        <v>1.57</v>
      </c>
      <c r="J112" s="41">
        <v>67</v>
      </c>
      <c r="K112" s="54">
        <v>584.54</v>
      </c>
      <c r="L112" s="55">
        <f t="shared" si="10"/>
        <v>1.4541</v>
      </c>
      <c r="M112" s="55">
        <f t="shared" si="11"/>
        <v>1.4541</v>
      </c>
      <c r="N112" s="55">
        <f t="shared" si="12"/>
        <v>0.2318</v>
      </c>
      <c r="O112" s="58" t="s">
        <v>265</v>
      </c>
    </row>
    <row r="113" ht="21" customHeight="true" spans="1:15">
      <c r="A113" s="41">
        <v>108</v>
      </c>
      <c r="B113" s="42" t="s">
        <v>266</v>
      </c>
      <c r="C113" s="43" t="s">
        <v>14</v>
      </c>
      <c r="D113" s="44" t="s">
        <v>267</v>
      </c>
      <c r="E113" s="41">
        <v>64</v>
      </c>
      <c r="F113" s="48">
        <v>134.3</v>
      </c>
      <c r="G113" s="49">
        <v>0.005</v>
      </c>
      <c r="H113" s="48">
        <v>0.335742</v>
      </c>
      <c r="I113" s="48">
        <v>0.335742</v>
      </c>
      <c r="J113" s="41">
        <v>28</v>
      </c>
      <c r="K113" s="54">
        <v>68.1169</v>
      </c>
      <c r="L113" s="55">
        <f t="shared" si="10"/>
        <v>0.1694</v>
      </c>
      <c r="M113" s="55">
        <f t="shared" si="11"/>
        <v>0.1694</v>
      </c>
      <c r="N113" s="55">
        <f t="shared" si="12"/>
        <v>0.332684</v>
      </c>
      <c r="O113" s="58" t="s">
        <v>268</v>
      </c>
    </row>
    <row r="114" ht="21" customHeight="true" spans="1:15">
      <c r="A114" s="41">
        <v>109</v>
      </c>
      <c r="B114" s="42" t="s">
        <v>269</v>
      </c>
      <c r="C114" s="43" t="s">
        <v>14</v>
      </c>
      <c r="D114" s="44" t="s">
        <v>267</v>
      </c>
      <c r="E114" s="41">
        <v>50</v>
      </c>
      <c r="F114" s="48">
        <v>82.76</v>
      </c>
      <c r="G114" s="49">
        <v>0.005</v>
      </c>
      <c r="H114" s="48">
        <v>0.2069</v>
      </c>
      <c r="I114" s="48">
        <v>0.2069</v>
      </c>
      <c r="J114" s="41">
        <v>11</v>
      </c>
      <c r="K114" s="54">
        <v>8.997</v>
      </c>
      <c r="L114" s="55">
        <f t="shared" si="10"/>
        <v>0.0224</v>
      </c>
      <c r="M114" s="55">
        <f t="shared" si="11"/>
        <v>0.0224</v>
      </c>
      <c r="N114" s="55">
        <f t="shared" si="12"/>
        <v>0.369</v>
      </c>
      <c r="O114" s="58" t="s">
        <v>270</v>
      </c>
    </row>
    <row r="115" ht="21" customHeight="true" spans="1:15">
      <c r="A115" s="41">
        <v>110</v>
      </c>
      <c r="B115" s="42" t="s">
        <v>271</v>
      </c>
      <c r="C115" s="43" t="s">
        <v>15</v>
      </c>
      <c r="D115" s="44" t="s">
        <v>272</v>
      </c>
      <c r="E115" s="41">
        <v>112</v>
      </c>
      <c r="F115" s="48">
        <v>1276.15</v>
      </c>
      <c r="G115" s="49">
        <v>0.005</v>
      </c>
      <c r="H115" s="48">
        <v>3.1904</v>
      </c>
      <c r="I115" s="48">
        <v>3.1904</v>
      </c>
      <c r="J115" s="41">
        <v>91</v>
      </c>
      <c r="K115" s="54">
        <v>990.9453</v>
      </c>
      <c r="L115" s="55">
        <f t="shared" si="10"/>
        <v>2.465</v>
      </c>
      <c r="M115" s="55">
        <f t="shared" si="11"/>
        <v>2.465</v>
      </c>
      <c r="N115" s="55">
        <f t="shared" si="12"/>
        <v>1.4508</v>
      </c>
      <c r="O115" s="58" t="s">
        <v>273</v>
      </c>
    </row>
    <row r="116" ht="21" customHeight="true" spans="1:15">
      <c r="A116" s="41">
        <v>111</v>
      </c>
      <c r="B116" s="42" t="s">
        <v>274</v>
      </c>
      <c r="C116" s="43" t="s">
        <v>15</v>
      </c>
      <c r="D116" s="44" t="s">
        <v>272</v>
      </c>
      <c r="E116" s="41">
        <v>63</v>
      </c>
      <c r="F116" s="48">
        <v>552.6</v>
      </c>
      <c r="G116" s="49">
        <v>0.005</v>
      </c>
      <c r="H116" s="48">
        <v>1.3815</v>
      </c>
      <c r="I116" s="48">
        <v>1.3815</v>
      </c>
      <c r="J116" s="41">
        <v>63</v>
      </c>
      <c r="K116" s="54">
        <v>392.3</v>
      </c>
      <c r="L116" s="55">
        <f t="shared" si="10"/>
        <v>0.9759</v>
      </c>
      <c r="M116" s="55">
        <f t="shared" si="11"/>
        <v>0.9759</v>
      </c>
      <c r="N116" s="55">
        <f t="shared" si="12"/>
        <v>0.8112</v>
      </c>
      <c r="O116" s="58" t="s">
        <v>275</v>
      </c>
    </row>
    <row r="117" ht="21" customHeight="true" spans="1:15">
      <c r="A117" s="41">
        <v>112</v>
      </c>
      <c r="B117" s="42" t="s">
        <v>276</v>
      </c>
      <c r="C117" s="43" t="s">
        <v>15</v>
      </c>
      <c r="D117" s="44" t="s">
        <v>272</v>
      </c>
      <c r="E117" s="41">
        <v>22</v>
      </c>
      <c r="F117" s="48">
        <v>36.52</v>
      </c>
      <c r="G117" s="49">
        <v>0.005</v>
      </c>
      <c r="H117" s="48">
        <v>0.0913</v>
      </c>
      <c r="I117" s="48">
        <v>0.0913</v>
      </c>
      <c r="J117" s="41">
        <v>22</v>
      </c>
      <c r="K117" s="54">
        <v>36.52</v>
      </c>
      <c r="L117" s="55">
        <f t="shared" si="10"/>
        <v>0.0908</v>
      </c>
      <c r="M117" s="55">
        <f t="shared" si="11"/>
        <v>0.0908</v>
      </c>
      <c r="N117" s="55">
        <f t="shared" si="12"/>
        <v>0.001</v>
      </c>
      <c r="O117" s="58" t="s">
        <v>133</v>
      </c>
    </row>
    <row r="118" ht="21" customHeight="true" spans="1:15">
      <c r="A118" s="41">
        <v>113</v>
      </c>
      <c r="B118" s="42" t="s">
        <v>277</v>
      </c>
      <c r="C118" s="43" t="s">
        <v>15</v>
      </c>
      <c r="D118" s="44" t="s">
        <v>272</v>
      </c>
      <c r="E118" s="41">
        <v>81</v>
      </c>
      <c r="F118" s="48">
        <v>203.57</v>
      </c>
      <c r="G118" s="49">
        <v>0.005</v>
      </c>
      <c r="H118" s="48">
        <v>0.5089</v>
      </c>
      <c r="I118" s="48">
        <v>0.5089</v>
      </c>
      <c r="J118" s="41">
        <v>62</v>
      </c>
      <c r="K118" s="54">
        <v>176.81</v>
      </c>
      <c r="L118" s="55">
        <f t="shared" si="10"/>
        <v>0.4398</v>
      </c>
      <c r="M118" s="55">
        <f t="shared" si="11"/>
        <v>0.4398</v>
      </c>
      <c r="N118" s="55">
        <f t="shared" si="12"/>
        <v>0.1382</v>
      </c>
      <c r="O118" s="58" t="s">
        <v>278</v>
      </c>
    </row>
    <row r="119" ht="21" customHeight="true" spans="1:15">
      <c r="A119" s="41">
        <v>114</v>
      </c>
      <c r="B119" s="42" t="s">
        <v>279</v>
      </c>
      <c r="C119" s="43" t="s">
        <v>15</v>
      </c>
      <c r="D119" s="44" t="s">
        <v>272</v>
      </c>
      <c r="E119" s="41">
        <v>52</v>
      </c>
      <c r="F119" s="48">
        <v>91.97</v>
      </c>
      <c r="G119" s="49">
        <v>0.005</v>
      </c>
      <c r="H119" s="48">
        <v>0.2299</v>
      </c>
      <c r="I119" s="48">
        <v>0.2299</v>
      </c>
      <c r="J119" s="41">
        <v>43</v>
      </c>
      <c r="K119" s="54">
        <v>75.184</v>
      </c>
      <c r="L119" s="55">
        <f t="shared" si="10"/>
        <v>0.187</v>
      </c>
      <c r="M119" s="55">
        <f t="shared" si="11"/>
        <v>0.187</v>
      </c>
      <c r="N119" s="55">
        <f t="shared" si="12"/>
        <v>0.0858</v>
      </c>
      <c r="O119" s="58" t="s">
        <v>280</v>
      </c>
    </row>
    <row r="120" ht="21" customHeight="true" spans="1:15">
      <c r="A120" s="41">
        <v>115</v>
      </c>
      <c r="B120" s="42" t="s">
        <v>281</v>
      </c>
      <c r="C120" s="43" t="s">
        <v>16</v>
      </c>
      <c r="D120" s="44" t="s">
        <v>282</v>
      </c>
      <c r="E120" s="41">
        <v>191</v>
      </c>
      <c r="F120" s="48">
        <v>1528.35</v>
      </c>
      <c r="G120" s="49">
        <v>0.005</v>
      </c>
      <c r="H120" s="48">
        <v>3.82</v>
      </c>
      <c r="I120" s="48">
        <v>3.82</v>
      </c>
      <c r="J120" s="41">
        <v>184</v>
      </c>
      <c r="K120" s="54">
        <v>1493.27</v>
      </c>
      <c r="L120" s="55">
        <f t="shared" si="10"/>
        <v>3.7146</v>
      </c>
      <c r="M120" s="55">
        <f t="shared" si="11"/>
        <v>3.7146</v>
      </c>
      <c r="N120" s="55">
        <f t="shared" si="12"/>
        <v>0.2108</v>
      </c>
      <c r="O120" s="58" t="s">
        <v>283</v>
      </c>
    </row>
    <row r="121" ht="21" customHeight="true" spans="1:15">
      <c r="A121" s="41">
        <v>116</v>
      </c>
      <c r="B121" s="42" t="s">
        <v>284</v>
      </c>
      <c r="C121" s="43" t="s">
        <v>16</v>
      </c>
      <c r="D121" s="44" t="s">
        <v>282</v>
      </c>
      <c r="E121" s="41">
        <v>94</v>
      </c>
      <c r="F121" s="48">
        <v>217.58</v>
      </c>
      <c r="G121" s="49">
        <v>0.005</v>
      </c>
      <c r="H121" s="48">
        <v>0.55</v>
      </c>
      <c r="I121" s="48">
        <v>0.55</v>
      </c>
      <c r="J121" s="41">
        <v>93</v>
      </c>
      <c r="K121" s="54">
        <v>216.48</v>
      </c>
      <c r="L121" s="55">
        <f t="shared" si="10"/>
        <v>0.5385</v>
      </c>
      <c r="M121" s="55">
        <f t="shared" si="11"/>
        <v>0.5385</v>
      </c>
      <c r="N121" s="55">
        <f t="shared" si="12"/>
        <v>0.0230000000000001</v>
      </c>
      <c r="O121" s="58" t="s">
        <v>285</v>
      </c>
    </row>
    <row r="122" ht="21" customHeight="true" spans="1:15">
      <c r="A122" s="41">
        <v>117</v>
      </c>
      <c r="B122" s="42" t="s">
        <v>286</v>
      </c>
      <c r="C122" s="43" t="s">
        <v>16</v>
      </c>
      <c r="D122" s="44" t="s">
        <v>282</v>
      </c>
      <c r="E122" s="41">
        <v>55</v>
      </c>
      <c r="F122" s="48">
        <v>117.3</v>
      </c>
      <c r="G122" s="49">
        <v>0.005</v>
      </c>
      <c r="H122" s="48">
        <v>0.29</v>
      </c>
      <c r="I122" s="48">
        <v>0.29</v>
      </c>
      <c r="J122" s="41">
        <v>52</v>
      </c>
      <c r="K122" s="54">
        <v>109.85</v>
      </c>
      <c r="L122" s="55">
        <f t="shared" ref="L122:L153" si="13">ROUND(K122/1.005*G122*0.5,4)</f>
        <v>0.2733</v>
      </c>
      <c r="M122" s="55">
        <f t="shared" ref="M122:M153" si="14">ROUND(K122/1.005*G122*0.5,4)</f>
        <v>0.2733</v>
      </c>
      <c r="N122" s="55">
        <f t="shared" ref="N122:N153" si="15">H122+I122-L122-M122</f>
        <v>0.0334</v>
      </c>
      <c r="O122" s="58" t="s">
        <v>287</v>
      </c>
    </row>
    <row r="123" ht="21" customHeight="true" spans="1:15">
      <c r="A123" s="41">
        <v>118</v>
      </c>
      <c r="B123" s="42" t="s">
        <v>288</v>
      </c>
      <c r="C123" s="43" t="s">
        <v>16</v>
      </c>
      <c r="D123" s="44" t="s">
        <v>282</v>
      </c>
      <c r="E123" s="41">
        <v>44</v>
      </c>
      <c r="F123" s="48">
        <v>180.17</v>
      </c>
      <c r="G123" s="49">
        <v>0.005</v>
      </c>
      <c r="H123" s="48">
        <v>0.45</v>
      </c>
      <c r="I123" s="48">
        <v>0.45</v>
      </c>
      <c r="J123" s="41">
        <v>43</v>
      </c>
      <c r="K123" s="54">
        <v>175.59</v>
      </c>
      <c r="L123" s="55">
        <f t="shared" si="13"/>
        <v>0.4368</v>
      </c>
      <c r="M123" s="55">
        <f t="shared" si="14"/>
        <v>0.4368</v>
      </c>
      <c r="N123" s="55">
        <f t="shared" si="15"/>
        <v>0.0264</v>
      </c>
      <c r="O123" s="58" t="s">
        <v>289</v>
      </c>
    </row>
    <row r="124" ht="21" customHeight="true" spans="1:15">
      <c r="A124" s="41">
        <v>119</v>
      </c>
      <c r="B124" s="42" t="s">
        <v>290</v>
      </c>
      <c r="C124" s="43" t="s">
        <v>16</v>
      </c>
      <c r="D124" s="44" t="s">
        <v>291</v>
      </c>
      <c r="E124" s="41">
        <v>72</v>
      </c>
      <c r="F124" s="48">
        <v>398.44</v>
      </c>
      <c r="G124" s="49">
        <v>0.005</v>
      </c>
      <c r="H124" s="48">
        <v>1</v>
      </c>
      <c r="I124" s="48">
        <v>1</v>
      </c>
      <c r="J124" s="41">
        <v>71</v>
      </c>
      <c r="K124" s="54">
        <v>355.44</v>
      </c>
      <c r="L124" s="55">
        <f t="shared" si="13"/>
        <v>0.8842</v>
      </c>
      <c r="M124" s="55">
        <f t="shared" si="14"/>
        <v>0.8842</v>
      </c>
      <c r="N124" s="55">
        <f t="shared" si="15"/>
        <v>0.2316</v>
      </c>
      <c r="O124" s="58" t="s">
        <v>292</v>
      </c>
    </row>
    <row r="125" ht="21" customHeight="true" spans="1:15">
      <c r="A125" s="41">
        <v>120</v>
      </c>
      <c r="B125" s="42" t="s">
        <v>293</v>
      </c>
      <c r="C125" s="43" t="s">
        <v>16</v>
      </c>
      <c r="D125" s="44" t="s">
        <v>291</v>
      </c>
      <c r="E125" s="41">
        <v>63</v>
      </c>
      <c r="F125" s="48">
        <v>1876.43</v>
      </c>
      <c r="G125" s="49">
        <v>0.005</v>
      </c>
      <c r="H125" s="48">
        <v>4.69</v>
      </c>
      <c r="I125" s="48">
        <v>4.69</v>
      </c>
      <c r="J125" s="41">
        <v>10</v>
      </c>
      <c r="K125" s="54">
        <v>369.43</v>
      </c>
      <c r="L125" s="55">
        <f t="shared" si="13"/>
        <v>0.919</v>
      </c>
      <c r="M125" s="55">
        <f t="shared" si="14"/>
        <v>0.919</v>
      </c>
      <c r="N125" s="55">
        <f t="shared" si="15"/>
        <v>7.542</v>
      </c>
      <c r="O125" s="58" t="s">
        <v>294</v>
      </c>
    </row>
    <row r="126" ht="21" customHeight="true" spans="1:15">
      <c r="A126" s="41">
        <v>121</v>
      </c>
      <c r="B126" s="42" t="s">
        <v>295</v>
      </c>
      <c r="C126" s="43" t="s">
        <v>16</v>
      </c>
      <c r="D126" s="44" t="s">
        <v>296</v>
      </c>
      <c r="E126" s="41">
        <v>214</v>
      </c>
      <c r="F126" s="48">
        <v>2149.42</v>
      </c>
      <c r="G126" s="49">
        <v>0.005</v>
      </c>
      <c r="H126" s="48">
        <v>5.37</v>
      </c>
      <c r="I126" s="48">
        <v>5.37</v>
      </c>
      <c r="J126" s="41">
        <v>202</v>
      </c>
      <c r="K126" s="54">
        <v>1871.89</v>
      </c>
      <c r="L126" s="55">
        <f t="shared" si="13"/>
        <v>4.6564</v>
      </c>
      <c r="M126" s="55">
        <f t="shared" si="14"/>
        <v>4.6564</v>
      </c>
      <c r="N126" s="55">
        <f t="shared" si="15"/>
        <v>1.4272</v>
      </c>
      <c r="O126" s="58" t="s">
        <v>297</v>
      </c>
    </row>
    <row r="127" ht="21" customHeight="true" spans="1:15">
      <c r="A127" s="41">
        <v>122</v>
      </c>
      <c r="B127" s="42" t="s">
        <v>298</v>
      </c>
      <c r="C127" s="43" t="s">
        <v>17</v>
      </c>
      <c r="D127" s="44" t="s">
        <v>251</v>
      </c>
      <c r="E127" s="41">
        <v>165</v>
      </c>
      <c r="F127" s="48">
        <v>1031.4</v>
      </c>
      <c r="G127" s="49">
        <v>0.005</v>
      </c>
      <c r="H127" s="48">
        <v>2.578</v>
      </c>
      <c r="I127" s="48">
        <v>2.578</v>
      </c>
      <c r="J127" s="41">
        <v>143</v>
      </c>
      <c r="K127" s="54">
        <v>597.3871</v>
      </c>
      <c r="L127" s="55">
        <f t="shared" si="13"/>
        <v>1.486</v>
      </c>
      <c r="M127" s="55">
        <f t="shared" si="14"/>
        <v>1.486</v>
      </c>
      <c r="N127" s="55">
        <f t="shared" si="15"/>
        <v>2.184</v>
      </c>
      <c r="O127" s="58" t="s">
        <v>299</v>
      </c>
    </row>
    <row r="128" ht="21" customHeight="true" spans="1:15">
      <c r="A128" s="41">
        <v>123</v>
      </c>
      <c r="B128" s="42" t="s">
        <v>300</v>
      </c>
      <c r="C128" s="43" t="s">
        <v>17</v>
      </c>
      <c r="D128" s="44" t="s">
        <v>251</v>
      </c>
      <c r="E128" s="41">
        <v>51</v>
      </c>
      <c r="F128" s="48">
        <v>374.2</v>
      </c>
      <c r="G128" s="49">
        <v>0.005</v>
      </c>
      <c r="H128" s="48">
        <v>0.935</v>
      </c>
      <c r="I128" s="48">
        <v>0.935</v>
      </c>
      <c r="J128" s="41">
        <v>40</v>
      </c>
      <c r="K128" s="54">
        <v>131.45</v>
      </c>
      <c r="L128" s="55">
        <f t="shared" si="13"/>
        <v>0.327</v>
      </c>
      <c r="M128" s="55">
        <f t="shared" si="14"/>
        <v>0.327</v>
      </c>
      <c r="N128" s="55">
        <f t="shared" si="15"/>
        <v>1.216</v>
      </c>
      <c r="O128" s="58" t="s">
        <v>297</v>
      </c>
    </row>
    <row r="129" ht="21" customHeight="true" spans="1:15">
      <c r="A129" s="41">
        <v>124</v>
      </c>
      <c r="B129" s="42" t="s">
        <v>301</v>
      </c>
      <c r="C129" s="43" t="s">
        <v>18</v>
      </c>
      <c r="D129" s="44" t="s">
        <v>302</v>
      </c>
      <c r="E129" s="41">
        <v>111</v>
      </c>
      <c r="F129" s="48">
        <v>396.95</v>
      </c>
      <c r="G129" s="49">
        <v>0.005</v>
      </c>
      <c r="H129" s="48">
        <v>0.99</v>
      </c>
      <c r="I129" s="48">
        <v>0.99</v>
      </c>
      <c r="J129" s="41">
        <v>103</v>
      </c>
      <c r="K129" s="54">
        <v>390.67</v>
      </c>
      <c r="L129" s="55">
        <f t="shared" si="13"/>
        <v>0.9718</v>
      </c>
      <c r="M129" s="55">
        <f t="shared" si="14"/>
        <v>0.9718</v>
      </c>
      <c r="N129" s="55">
        <f t="shared" si="15"/>
        <v>0.0364</v>
      </c>
      <c r="O129" s="58" t="s">
        <v>303</v>
      </c>
    </row>
    <row r="130" ht="21" customHeight="true" spans="1:15">
      <c r="A130" s="41">
        <v>125</v>
      </c>
      <c r="B130" s="42" t="s">
        <v>304</v>
      </c>
      <c r="C130" s="43" t="s">
        <v>18</v>
      </c>
      <c r="D130" s="44" t="s">
        <v>302</v>
      </c>
      <c r="E130" s="41">
        <v>22</v>
      </c>
      <c r="F130" s="48">
        <v>34.52</v>
      </c>
      <c r="G130" s="49">
        <v>0.005</v>
      </c>
      <c r="H130" s="48">
        <v>0.09</v>
      </c>
      <c r="I130" s="48">
        <v>0.09</v>
      </c>
      <c r="J130" s="41">
        <v>22</v>
      </c>
      <c r="K130" s="54">
        <v>34.52</v>
      </c>
      <c r="L130" s="55">
        <f t="shared" si="13"/>
        <v>0.0859</v>
      </c>
      <c r="M130" s="55">
        <f t="shared" si="14"/>
        <v>0.0859</v>
      </c>
      <c r="N130" s="55">
        <f t="shared" si="15"/>
        <v>0.00819999999999999</v>
      </c>
      <c r="O130" s="58" t="s">
        <v>74</v>
      </c>
    </row>
    <row r="131" ht="21" customHeight="true" spans="1:15">
      <c r="A131" s="41">
        <v>126</v>
      </c>
      <c r="B131" s="42" t="s">
        <v>305</v>
      </c>
      <c r="C131" s="43" t="s">
        <v>19</v>
      </c>
      <c r="D131" s="44" t="s">
        <v>83</v>
      </c>
      <c r="E131" s="41">
        <v>20</v>
      </c>
      <c r="F131" s="48">
        <v>213.3</v>
      </c>
      <c r="G131" s="49">
        <v>0.005</v>
      </c>
      <c r="H131" s="48">
        <v>0.53</v>
      </c>
      <c r="I131" s="48">
        <v>0.53</v>
      </c>
      <c r="J131" s="41">
        <v>18</v>
      </c>
      <c r="K131" s="54">
        <v>208.7</v>
      </c>
      <c r="L131" s="55">
        <f t="shared" si="13"/>
        <v>0.5192</v>
      </c>
      <c r="M131" s="55">
        <f t="shared" si="14"/>
        <v>0.5192</v>
      </c>
      <c r="N131" s="55">
        <f t="shared" si="15"/>
        <v>0.0216000000000001</v>
      </c>
      <c r="O131" s="58" t="s">
        <v>306</v>
      </c>
    </row>
    <row r="132" ht="21" customHeight="true" spans="1:15">
      <c r="A132" s="41">
        <v>127</v>
      </c>
      <c r="B132" s="42" t="s">
        <v>307</v>
      </c>
      <c r="C132" s="43" t="s">
        <v>19</v>
      </c>
      <c r="D132" s="44" t="s">
        <v>83</v>
      </c>
      <c r="E132" s="41">
        <v>21</v>
      </c>
      <c r="F132" s="48">
        <v>176.7</v>
      </c>
      <c r="G132" s="49">
        <v>0.005</v>
      </c>
      <c r="H132" s="69">
        <v>0.44147</v>
      </c>
      <c r="I132" s="69">
        <v>0.44147</v>
      </c>
      <c r="J132" s="41">
        <v>21</v>
      </c>
      <c r="K132" s="54">
        <v>176.7</v>
      </c>
      <c r="L132" s="55">
        <f t="shared" si="13"/>
        <v>0.4396</v>
      </c>
      <c r="M132" s="55">
        <f t="shared" si="14"/>
        <v>0.4396</v>
      </c>
      <c r="N132" s="55">
        <f t="shared" si="15"/>
        <v>0.00373999999999997</v>
      </c>
      <c r="O132" s="58" t="s">
        <v>74</v>
      </c>
    </row>
    <row r="133" ht="21" customHeight="true" spans="1:15">
      <c r="A133" s="41">
        <v>128</v>
      </c>
      <c r="B133" s="42" t="s">
        <v>308</v>
      </c>
      <c r="C133" s="43" t="s">
        <v>20</v>
      </c>
      <c r="D133" s="44" t="s">
        <v>251</v>
      </c>
      <c r="E133" s="41">
        <v>11</v>
      </c>
      <c r="F133" s="48">
        <v>75.9</v>
      </c>
      <c r="G133" s="49">
        <v>0.005</v>
      </c>
      <c r="H133" s="48">
        <v>0.18975</v>
      </c>
      <c r="I133" s="48">
        <v>0.18975</v>
      </c>
      <c r="J133" s="41">
        <v>11</v>
      </c>
      <c r="K133" s="54">
        <v>75.9</v>
      </c>
      <c r="L133" s="55">
        <f t="shared" si="13"/>
        <v>0.1888</v>
      </c>
      <c r="M133" s="55">
        <f t="shared" si="14"/>
        <v>0.1888</v>
      </c>
      <c r="N133" s="55">
        <f t="shared" si="15"/>
        <v>0.00190000000000001</v>
      </c>
      <c r="O133" s="58" t="s">
        <v>74</v>
      </c>
    </row>
    <row r="134" ht="21" customHeight="true" spans="1:15">
      <c r="A134" s="41">
        <v>129</v>
      </c>
      <c r="B134" s="42" t="s">
        <v>309</v>
      </c>
      <c r="C134" s="43" t="s">
        <v>20</v>
      </c>
      <c r="D134" s="44" t="s">
        <v>251</v>
      </c>
      <c r="E134" s="41">
        <v>44</v>
      </c>
      <c r="F134" s="48">
        <v>84.14</v>
      </c>
      <c r="G134" s="49">
        <v>0.005</v>
      </c>
      <c r="H134" s="48">
        <v>0.21035</v>
      </c>
      <c r="I134" s="48">
        <v>0.21035</v>
      </c>
      <c r="J134" s="41">
        <v>44</v>
      </c>
      <c r="K134" s="54">
        <v>84.14</v>
      </c>
      <c r="L134" s="55">
        <f t="shared" si="13"/>
        <v>0.2093</v>
      </c>
      <c r="M134" s="55">
        <f t="shared" si="14"/>
        <v>0.2093</v>
      </c>
      <c r="N134" s="55">
        <f t="shared" si="15"/>
        <v>0.00209999999999999</v>
      </c>
      <c r="O134" s="58" t="s">
        <v>74</v>
      </c>
    </row>
    <row r="135" ht="21" customHeight="true" spans="1:15">
      <c r="A135" s="41">
        <v>130</v>
      </c>
      <c r="B135" s="42" t="s">
        <v>310</v>
      </c>
      <c r="C135" s="43" t="s">
        <v>21</v>
      </c>
      <c r="D135" s="44" t="s">
        <v>311</v>
      </c>
      <c r="E135" s="41">
        <v>172</v>
      </c>
      <c r="F135" s="70">
        <v>493.9706</v>
      </c>
      <c r="G135" s="49">
        <v>0.005</v>
      </c>
      <c r="H135" s="48">
        <v>1.2349</v>
      </c>
      <c r="I135" s="48">
        <v>1.2349</v>
      </c>
      <c r="J135" s="41">
        <v>94</v>
      </c>
      <c r="K135" s="54">
        <v>271.0006</v>
      </c>
      <c r="L135" s="55">
        <f t="shared" si="13"/>
        <v>0.6741</v>
      </c>
      <c r="M135" s="55">
        <f t="shared" si="14"/>
        <v>0.6741</v>
      </c>
      <c r="N135" s="55">
        <f t="shared" si="15"/>
        <v>1.1216</v>
      </c>
      <c r="O135" s="58" t="s">
        <v>312</v>
      </c>
    </row>
    <row r="136" ht="21" customHeight="true" spans="1:15">
      <c r="A136" s="41">
        <v>131</v>
      </c>
      <c r="B136" s="63" t="s">
        <v>313</v>
      </c>
      <c r="C136" s="64" t="s">
        <v>21</v>
      </c>
      <c r="D136" s="65" t="s">
        <v>311</v>
      </c>
      <c r="E136" s="41">
        <v>26</v>
      </c>
      <c r="F136" s="71">
        <v>76.162</v>
      </c>
      <c r="G136" s="49">
        <v>0.005</v>
      </c>
      <c r="H136" s="48">
        <v>0.1904</v>
      </c>
      <c r="I136" s="48">
        <v>0.1904</v>
      </c>
      <c r="J136" s="41">
        <v>26</v>
      </c>
      <c r="K136" s="54">
        <v>76.162</v>
      </c>
      <c r="L136" s="55">
        <f t="shared" si="13"/>
        <v>0.1895</v>
      </c>
      <c r="M136" s="55">
        <f t="shared" si="14"/>
        <v>0.1895</v>
      </c>
      <c r="N136" s="55">
        <f t="shared" si="15"/>
        <v>0.00180000000000002</v>
      </c>
      <c r="O136" s="79" t="s">
        <v>74</v>
      </c>
    </row>
    <row r="137" ht="21" customHeight="true" spans="1:15">
      <c r="A137" s="41">
        <v>132</v>
      </c>
      <c r="B137" s="42" t="s">
        <v>314</v>
      </c>
      <c r="C137" s="43" t="s">
        <v>21</v>
      </c>
      <c r="D137" s="44" t="s">
        <v>311</v>
      </c>
      <c r="E137" s="41">
        <v>5</v>
      </c>
      <c r="F137" s="48">
        <v>20.91</v>
      </c>
      <c r="G137" s="49">
        <v>0.005</v>
      </c>
      <c r="H137" s="48">
        <v>0.0523</v>
      </c>
      <c r="I137" s="48">
        <v>0.0523</v>
      </c>
      <c r="J137" s="41">
        <v>5</v>
      </c>
      <c r="K137" s="54">
        <v>20.91</v>
      </c>
      <c r="L137" s="55">
        <f t="shared" si="13"/>
        <v>0.052</v>
      </c>
      <c r="M137" s="55">
        <f t="shared" si="14"/>
        <v>0.052</v>
      </c>
      <c r="N137" s="55">
        <f t="shared" si="15"/>
        <v>0.000600000000000003</v>
      </c>
      <c r="O137" s="58" t="s">
        <v>74</v>
      </c>
    </row>
    <row r="138" ht="21" customHeight="true" spans="1:15">
      <c r="A138" s="41">
        <v>133</v>
      </c>
      <c r="B138" s="42" t="s">
        <v>315</v>
      </c>
      <c r="C138" s="43" t="s">
        <v>21</v>
      </c>
      <c r="D138" s="44" t="s">
        <v>311</v>
      </c>
      <c r="E138" s="41">
        <v>7</v>
      </c>
      <c r="F138" s="48">
        <v>103.66</v>
      </c>
      <c r="G138" s="49">
        <v>0.005</v>
      </c>
      <c r="H138" s="48">
        <v>0.2592</v>
      </c>
      <c r="I138" s="48">
        <v>0.2592</v>
      </c>
      <c r="J138" s="41">
        <v>7</v>
      </c>
      <c r="K138" s="54">
        <v>103.66</v>
      </c>
      <c r="L138" s="55">
        <f t="shared" si="13"/>
        <v>0.2579</v>
      </c>
      <c r="M138" s="55">
        <f t="shared" si="14"/>
        <v>0.2579</v>
      </c>
      <c r="N138" s="55">
        <f t="shared" si="15"/>
        <v>0.00259999999999994</v>
      </c>
      <c r="O138" s="58" t="s">
        <v>74</v>
      </c>
    </row>
    <row r="139" ht="21" customHeight="true" spans="1:15">
      <c r="A139" s="41">
        <v>134</v>
      </c>
      <c r="B139" s="42" t="s">
        <v>316</v>
      </c>
      <c r="C139" s="43" t="s">
        <v>21</v>
      </c>
      <c r="D139" s="44" t="s">
        <v>311</v>
      </c>
      <c r="E139" s="41">
        <v>19</v>
      </c>
      <c r="F139" s="48">
        <v>58.06</v>
      </c>
      <c r="G139" s="49">
        <v>0.005</v>
      </c>
      <c r="H139" s="48">
        <v>0.1452</v>
      </c>
      <c r="I139" s="48">
        <v>0.1452</v>
      </c>
      <c r="J139" s="41">
        <v>19</v>
      </c>
      <c r="K139" s="75">
        <v>58.06</v>
      </c>
      <c r="L139" s="55">
        <f t="shared" si="13"/>
        <v>0.1444</v>
      </c>
      <c r="M139" s="55">
        <f t="shared" si="14"/>
        <v>0.1444</v>
      </c>
      <c r="N139" s="55">
        <f t="shared" si="15"/>
        <v>0.00159999999999999</v>
      </c>
      <c r="O139" s="58" t="s">
        <v>74</v>
      </c>
    </row>
    <row r="140" ht="21" customHeight="true" spans="1:15">
      <c r="A140" s="41">
        <v>135</v>
      </c>
      <c r="B140" s="42" t="s">
        <v>317</v>
      </c>
      <c r="C140" s="43" t="s">
        <v>21</v>
      </c>
      <c r="D140" s="44" t="s">
        <v>311</v>
      </c>
      <c r="E140" s="41">
        <v>3</v>
      </c>
      <c r="F140" s="48">
        <v>20.9</v>
      </c>
      <c r="G140" s="49">
        <v>0.005</v>
      </c>
      <c r="H140" s="48">
        <v>0.0523</v>
      </c>
      <c r="I140" s="48">
        <v>0.0523</v>
      </c>
      <c r="J140" s="41">
        <v>3</v>
      </c>
      <c r="K140" s="54">
        <v>20.9</v>
      </c>
      <c r="L140" s="55">
        <f t="shared" si="13"/>
        <v>0.052</v>
      </c>
      <c r="M140" s="55">
        <f t="shared" si="14"/>
        <v>0.052</v>
      </c>
      <c r="N140" s="55">
        <f t="shared" si="15"/>
        <v>0.000600000000000003</v>
      </c>
      <c r="O140" s="58" t="s">
        <v>74</v>
      </c>
    </row>
    <row r="141" ht="21" customHeight="true" spans="1:15">
      <c r="A141" s="41">
        <v>136</v>
      </c>
      <c r="B141" s="42" t="s">
        <v>318</v>
      </c>
      <c r="C141" s="43" t="s">
        <v>21</v>
      </c>
      <c r="D141" s="44" t="s">
        <v>311</v>
      </c>
      <c r="E141" s="41">
        <v>8</v>
      </c>
      <c r="F141" s="48">
        <v>21.48</v>
      </c>
      <c r="G141" s="49">
        <v>0.005</v>
      </c>
      <c r="H141" s="48">
        <v>0.0537</v>
      </c>
      <c r="I141" s="48">
        <v>0.0537</v>
      </c>
      <c r="J141" s="41">
        <v>8</v>
      </c>
      <c r="K141" s="54">
        <v>21.48</v>
      </c>
      <c r="L141" s="55">
        <f t="shared" si="13"/>
        <v>0.0534</v>
      </c>
      <c r="M141" s="55">
        <f t="shared" si="14"/>
        <v>0.0534</v>
      </c>
      <c r="N141" s="55">
        <f t="shared" si="15"/>
        <v>0.000599999999999989</v>
      </c>
      <c r="O141" s="58" t="s">
        <v>74</v>
      </c>
    </row>
    <row r="142" ht="21" customHeight="true" spans="1:15">
      <c r="A142" s="41">
        <v>137</v>
      </c>
      <c r="B142" s="42" t="s">
        <v>319</v>
      </c>
      <c r="C142" s="43" t="s">
        <v>21</v>
      </c>
      <c r="D142" s="44" t="s">
        <v>311</v>
      </c>
      <c r="E142" s="41">
        <v>55</v>
      </c>
      <c r="F142" s="48">
        <v>114.6</v>
      </c>
      <c r="G142" s="49">
        <v>0.005</v>
      </c>
      <c r="H142" s="48">
        <v>0.2865</v>
      </c>
      <c r="I142" s="48">
        <v>0.2865</v>
      </c>
      <c r="J142" s="41">
        <v>55</v>
      </c>
      <c r="K142" s="54">
        <v>114.6</v>
      </c>
      <c r="L142" s="55">
        <f t="shared" si="13"/>
        <v>0.2851</v>
      </c>
      <c r="M142" s="55">
        <f t="shared" si="14"/>
        <v>0.2851</v>
      </c>
      <c r="N142" s="55">
        <f t="shared" si="15"/>
        <v>0.00279999999999991</v>
      </c>
      <c r="O142" s="58" t="s">
        <v>74</v>
      </c>
    </row>
    <row r="143" ht="21" customHeight="true" spans="1:15">
      <c r="A143" s="41">
        <v>138</v>
      </c>
      <c r="B143" s="42" t="s">
        <v>320</v>
      </c>
      <c r="C143" s="43" t="s">
        <v>21</v>
      </c>
      <c r="D143" s="44" t="s">
        <v>311</v>
      </c>
      <c r="E143" s="41">
        <v>3</v>
      </c>
      <c r="F143" s="48">
        <v>7.85</v>
      </c>
      <c r="G143" s="49">
        <v>0.005</v>
      </c>
      <c r="H143" s="48">
        <v>0.0196</v>
      </c>
      <c r="I143" s="48">
        <v>0.0196</v>
      </c>
      <c r="J143" s="41">
        <v>3</v>
      </c>
      <c r="K143" s="54">
        <v>7.85</v>
      </c>
      <c r="L143" s="55">
        <f t="shared" si="13"/>
        <v>0.0195</v>
      </c>
      <c r="M143" s="55">
        <f t="shared" si="14"/>
        <v>0.0195</v>
      </c>
      <c r="N143" s="55">
        <f t="shared" si="15"/>
        <v>0.000199999999999999</v>
      </c>
      <c r="O143" s="58" t="s">
        <v>74</v>
      </c>
    </row>
    <row r="144" ht="21" customHeight="true" spans="1:15">
      <c r="A144" s="41">
        <v>139</v>
      </c>
      <c r="B144" s="42" t="s">
        <v>321</v>
      </c>
      <c r="C144" s="43" t="s">
        <v>21</v>
      </c>
      <c r="D144" s="44" t="s">
        <v>311</v>
      </c>
      <c r="E144" s="41">
        <v>14</v>
      </c>
      <c r="F144" s="48">
        <v>488.956</v>
      </c>
      <c r="G144" s="49">
        <v>0.005</v>
      </c>
      <c r="H144" s="48">
        <v>1.2224</v>
      </c>
      <c r="I144" s="48">
        <v>1.2224</v>
      </c>
      <c r="J144" s="41">
        <v>14</v>
      </c>
      <c r="K144" s="54">
        <v>488.9495</v>
      </c>
      <c r="L144" s="55">
        <f t="shared" si="13"/>
        <v>1.2163</v>
      </c>
      <c r="M144" s="55">
        <f t="shared" si="14"/>
        <v>1.2163</v>
      </c>
      <c r="N144" s="55">
        <f t="shared" si="15"/>
        <v>0.0122</v>
      </c>
      <c r="O144" s="58" t="s">
        <v>74</v>
      </c>
    </row>
    <row r="145" ht="21" customHeight="true" spans="1:15">
      <c r="A145" s="41">
        <v>140</v>
      </c>
      <c r="B145" s="42" t="s">
        <v>322</v>
      </c>
      <c r="C145" s="43" t="s">
        <v>21</v>
      </c>
      <c r="D145" s="44" t="s">
        <v>311</v>
      </c>
      <c r="E145" s="41">
        <v>105</v>
      </c>
      <c r="F145" s="48">
        <v>782.369</v>
      </c>
      <c r="G145" s="49">
        <v>0.005</v>
      </c>
      <c r="H145" s="48">
        <v>1.9559</v>
      </c>
      <c r="I145" s="48">
        <v>1.9559</v>
      </c>
      <c r="J145" s="41">
        <v>105</v>
      </c>
      <c r="K145" s="54">
        <v>782.369</v>
      </c>
      <c r="L145" s="55">
        <f t="shared" si="13"/>
        <v>1.9462</v>
      </c>
      <c r="M145" s="55">
        <f t="shared" si="14"/>
        <v>1.9462</v>
      </c>
      <c r="N145" s="55">
        <f t="shared" si="15"/>
        <v>0.0194000000000001</v>
      </c>
      <c r="O145" s="58" t="s">
        <v>74</v>
      </c>
    </row>
    <row r="146" ht="21" customHeight="true" spans="1:15">
      <c r="A146" s="41">
        <v>141</v>
      </c>
      <c r="B146" s="42" t="s">
        <v>323</v>
      </c>
      <c r="C146" s="43" t="s">
        <v>21</v>
      </c>
      <c r="D146" s="44" t="s">
        <v>311</v>
      </c>
      <c r="E146" s="41">
        <v>5</v>
      </c>
      <c r="F146" s="48">
        <v>29.74</v>
      </c>
      <c r="G146" s="49">
        <v>0.005</v>
      </c>
      <c r="H146" s="48">
        <v>0.0744</v>
      </c>
      <c r="I146" s="48">
        <v>0.0744</v>
      </c>
      <c r="J146" s="41">
        <v>5</v>
      </c>
      <c r="K146" s="54">
        <v>29.74</v>
      </c>
      <c r="L146" s="55">
        <f t="shared" si="13"/>
        <v>0.074</v>
      </c>
      <c r="M146" s="55">
        <f t="shared" si="14"/>
        <v>0.074</v>
      </c>
      <c r="N146" s="55">
        <f t="shared" si="15"/>
        <v>0.000799999999999995</v>
      </c>
      <c r="O146" s="58" t="s">
        <v>74</v>
      </c>
    </row>
    <row r="147" ht="21" customHeight="true" spans="1:15">
      <c r="A147" s="41">
        <v>142</v>
      </c>
      <c r="B147" s="42" t="s">
        <v>324</v>
      </c>
      <c r="C147" s="43" t="s">
        <v>22</v>
      </c>
      <c r="D147" s="44" t="s">
        <v>325</v>
      </c>
      <c r="E147" s="41">
        <v>1</v>
      </c>
      <c r="F147" s="48">
        <v>36</v>
      </c>
      <c r="G147" s="49">
        <v>0.005</v>
      </c>
      <c r="H147" s="48">
        <v>0.09</v>
      </c>
      <c r="I147" s="48">
        <v>0.09</v>
      </c>
      <c r="J147" s="41">
        <v>1</v>
      </c>
      <c r="K147" s="54">
        <v>36</v>
      </c>
      <c r="L147" s="55">
        <f t="shared" si="13"/>
        <v>0.0896</v>
      </c>
      <c r="M147" s="55">
        <f t="shared" si="14"/>
        <v>0.0896</v>
      </c>
      <c r="N147" s="55">
        <f t="shared" si="15"/>
        <v>0.000799999999999995</v>
      </c>
      <c r="O147" s="58" t="s">
        <v>74</v>
      </c>
    </row>
    <row r="148" ht="21" customHeight="true" spans="1:15">
      <c r="A148" s="41">
        <v>143</v>
      </c>
      <c r="B148" s="42" t="s">
        <v>326</v>
      </c>
      <c r="C148" s="43" t="s">
        <v>22</v>
      </c>
      <c r="D148" s="44" t="s">
        <v>325</v>
      </c>
      <c r="E148" s="41">
        <v>1</v>
      </c>
      <c r="F148" s="48">
        <v>19.3</v>
      </c>
      <c r="G148" s="49">
        <v>0.005</v>
      </c>
      <c r="H148" s="48">
        <v>0.0482</v>
      </c>
      <c r="I148" s="48">
        <v>0.0482</v>
      </c>
      <c r="J148" s="41">
        <v>1</v>
      </c>
      <c r="K148" s="54">
        <v>19.3</v>
      </c>
      <c r="L148" s="55">
        <f t="shared" si="13"/>
        <v>0.048</v>
      </c>
      <c r="M148" s="55">
        <f t="shared" si="14"/>
        <v>0.048</v>
      </c>
      <c r="N148" s="55">
        <f t="shared" si="15"/>
        <v>0.000399999999999998</v>
      </c>
      <c r="O148" s="58" t="s">
        <v>74</v>
      </c>
    </row>
    <row r="149" ht="21" customHeight="true" spans="1:15">
      <c r="A149" s="41">
        <v>144</v>
      </c>
      <c r="B149" s="42" t="s">
        <v>327</v>
      </c>
      <c r="C149" s="43" t="s">
        <v>22</v>
      </c>
      <c r="D149" s="44" t="s">
        <v>325</v>
      </c>
      <c r="E149" s="41">
        <v>3</v>
      </c>
      <c r="F149" s="48">
        <v>15.8</v>
      </c>
      <c r="G149" s="49">
        <v>0.005</v>
      </c>
      <c r="H149" s="48">
        <v>0.0395</v>
      </c>
      <c r="I149" s="48">
        <v>0.0395</v>
      </c>
      <c r="J149" s="41">
        <v>3</v>
      </c>
      <c r="K149" s="54">
        <v>15.8</v>
      </c>
      <c r="L149" s="55">
        <f t="shared" si="13"/>
        <v>0.0393</v>
      </c>
      <c r="M149" s="55">
        <f t="shared" si="14"/>
        <v>0.0393</v>
      </c>
      <c r="N149" s="55">
        <f t="shared" si="15"/>
        <v>0.000399999999999998</v>
      </c>
      <c r="O149" s="58" t="s">
        <v>74</v>
      </c>
    </row>
    <row r="150" ht="21" customHeight="true" spans="1:15">
      <c r="A150" s="41">
        <v>145</v>
      </c>
      <c r="B150" s="42" t="s">
        <v>328</v>
      </c>
      <c r="C150" s="43" t="s">
        <v>23</v>
      </c>
      <c r="D150" s="44" t="s">
        <v>329</v>
      </c>
      <c r="E150" s="41">
        <v>10</v>
      </c>
      <c r="F150" s="48">
        <v>42.17</v>
      </c>
      <c r="G150" s="49">
        <v>0.005</v>
      </c>
      <c r="H150" s="48">
        <v>0.11</v>
      </c>
      <c r="I150" s="48">
        <v>0.11</v>
      </c>
      <c r="J150" s="41">
        <v>9</v>
      </c>
      <c r="K150" s="54">
        <v>38.87</v>
      </c>
      <c r="L150" s="55">
        <f t="shared" si="13"/>
        <v>0.0967</v>
      </c>
      <c r="M150" s="55">
        <f t="shared" si="14"/>
        <v>0.0967</v>
      </c>
      <c r="N150" s="55">
        <f t="shared" si="15"/>
        <v>0.0266</v>
      </c>
      <c r="O150" s="58" t="s">
        <v>330</v>
      </c>
    </row>
    <row r="151" ht="21" customHeight="true" spans="1:15">
      <c r="A151" s="41">
        <v>146</v>
      </c>
      <c r="B151" s="42" t="s">
        <v>331</v>
      </c>
      <c r="C151" s="43" t="s">
        <v>23</v>
      </c>
      <c r="D151" s="44" t="s">
        <v>332</v>
      </c>
      <c r="E151" s="41">
        <v>14</v>
      </c>
      <c r="F151" s="48">
        <v>264.86</v>
      </c>
      <c r="G151" s="49">
        <v>0.005</v>
      </c>
      <c r="H151" s="48">
        <v>0.66</v>
      </c>
      <c r="I151" s="48">
        <v>0.66</v>
      </c>
      <c r="J151" s="41">
        <v>11</v>
      </c>
      <c r="K151" s="54">
        <v>230.62</v>
      </c>
      <c r="L151" s="55">
        <f t="shared" si="13"/>
        <v>0.5737</v>
      </c>
      <c r="M151" s="55">
        <f t="shared" si="14"/>
        <v>0.5737</v>
      </c>
      <c r="N151" s="55">
        <f t="shared" si="15"/>
        <v>0.1726</v>
      </c>
      <c r="O151" s="58" t="s">
        <v>333</v>
      </c>
    </row>
    <row r="152" ht="21" customHeight="true" spans="1:15">
      <c r="A152" s="41">
        <v>147</v>
      </c>
      <c r="B152" s="42" t="s">
        <v>334</v>
      </c>
      <c r="C152" s="43" t="s">
        <v>24</v>
      </c>
      <c r="D152" s="44" t="s">
        <v>335</v>
      </c>
      <c r="E152" s="41">
        <v>128</v>
      </c>
      <c r="F152" s="48">
        <v>1535.49</v>
      </c>
      <c r="G152" s="49">
        <v>0.005</v>
      </c>
      <c r="H152" s="48">
        <v>3.8387</v>
      </c>
      <c r="I152" s="48">
        <v>3.8387</v>
      </c>
      <c r="J152" s="41">
        <v>124</v>
      </c>
      <c r="K152" s="54">
        <v>1418.2946</v>
      </c>
      <c r="L152" s="55">
        <f t="shared" si="13"/>
        <v>3.5281</v>
      </c>
      <c r="M152" s="55">
        <f t="shared" si="14"/>
        <v>3.5281</v>
      </c>
      <c r="N152" s="55">
        <f t="shared" si="15"/>
        <v>0.6212</v>
      </c>
      <c r="O152" s="58" t="s">
        <v>336</v>
      </c>
    </row>
    <row r="153" ht="21" customHeight="true" spans="1:15">
      <c r="A153" s="41">
        <v>148</v>
      </c>
      <c r="B153" s="42" t="s">
        <v>337</v>
      </c>
      <c r="C153" s="43" t="s">
        <v>24</v>
      </c>
      <c r="D153" s="44" t="s">
        <v>335</v>
      </c>
      <c r="E153" s="41">
        <v>26</v>
      </c>
      <c r="F153" s="48">
        <v>482.7388</v>
      </c>
      <c r="G153" s="49">
        <v>0.005</v>
      </c>
      <c r="H153" s="48">
        <v>1.2068</v>
      </c>
      <c r="I153" s="48">
        <v>1.2068</v>
      </c>
      <c r="J153" s="41">
        <v>25</v>
      </c>
      <c r="K153" s="54">
        <v>482.7388</v>
      </c>
      <c r="L153" s="55">
        <f t="shared" si="13"/>
        <v>1.2008</v>
      </c>
      <c r="M153" s="55">
        <f t="shared" si="14"/>
        <v>1.2008</v>
      </c>
      <c r="N153" s="55">
        <f t="shared" si="15"/>
        <v>0.012</v>
      </c>
      <c r="O153" s="58" t="s">
        <v>74</v>
      </c>
    </row>
    <row r="154" ht="21" customHeight="true" spans="1:15">
      <c r="A154" s="41">
        <v>149</v>
      </c>
      <c r="B154" s="42" t="s">
        <v>338</v>
      </c>
      <c r="C154" s="43" t="s">
        <v>24</v>
      </c>
      <c r="D154" s="44" t="s">
        <v>339</v>
      </c>
      <c r="E154" s="41">
        <v>69</v>
      </c>
      <c r="F154" s="48">
        <v>241.79</v>
      </c>
      <c r="G154" s="49">
        <v>0.005</v>
      </c>
      <c r="H154" s="48">
        <v>0.6045</v>
      </c>
      <c r="I154" s="48">
        <v>0.6045</v>
      </c>
      <c r="J154" s="41">
        <v>64</v>
      </c>
      <c r="K154" s="54">
        <v>241.79</v>
      </c>
      <c r="L154" s="55">
        <f t="shared" ref="L154:L174" si="16">ROUND(K154/1.005*G154*0.5,4)</f>
        <v>0.6015</v>
      </c>
      <c r="M154" s="55">
        <f t="shared" ref="M154:M174" si="17">ROUND(K154/1.005*G154*0.5,4)</f>
        <v>0.6015</v>
      </c>
      <c r="N154" s="55">
        <f t="shared" ref="N154:N174" si="18">H154+I154-L154-M154</f>
        <v>0.00600000000000001</v>
      </c>
      <c r="O154" s="58" t="s">
        <v>74</v>
      </c>
    </row>
    <row r="155" ht="21" customHeight="true" spans="1:15">
      <c r="A155" s="41">
        <v>150</v>
      </c>
      <c r="B155" s="42" t="s">
        <v>340</v>
      </c>
      <c r="C155" s="43" t="s">
        <v>24</v>
      </c>
      <c r="D155" s="44" t="s">
        <v>339</v>
      </c>
      <c r="E155" s="41">
        <v>19</v>
      </c>
      <c r="F155" s="48">
        <v>122.23</v>
      </c>
      <c r="G155" s="49">
        <v>0.005</v>
      </c>
      <c r="H155" s="48">
        <v>0.3056</v>
      </c>
      <c r="I155" s="48">
        <v>0.3056</v>
      </c>
      <c r="J155" s="41">
        <v>18</v>
      </c>
      <c r="K155" s="54">
        <v>113.77</v>
      </c>
      <c r="L155" s="55">
        <f t="shared" si="16"/>
        <v>0.283</v>
      </c>
      <c r="M155" s="55">
        <f t="shared" si="17"/>
        <v>0.283</v>
      </c>
      <c r="N155" s="55">
        <f t="shared" si="18"/>
        <v>0.0452</v>
      </c>
      <c r="O155" s="58" t="s">
        <v>341</v>
      </c>
    </row>
    <row r="156" ht="21" customHeight="true" spans="1:15">
      <c r="A156" s="41">
        <v>151</v>
      </c>
      <c r="B156" s="42" t="s">
        <v>342</v>
      </c>
      <c r="C156" s="43" t="s">
        <v>24</v>
      </c>
      <c r="D156" s="44" t="s">
        <v>339</v>
      </c>
      <c r="E156" s="41">
        <v>47</v>
      </c>
      <c r="F156" s="48">
        <v>194.23</v>
      </c>
      <c r="G156" s="49">
        <v>0.005</v>
      </c>
      <c r="H156" s="48">
        <v>0.4856</v>
      </c>
      <c r="I156" s="48">
        <v>0.4856</v>
      </c>
      <c r="J156" s="41">
        <v>44</v>
      </c>
      <c r="K156" s="54">
        <v>183.76</v>
      </c>
      <c r="L156" s="55">
        <f t="shared" si="16"/>
        <v>0.4571</v>
      </c>
      <c r="M156" s="55">
        <f t="shared" si="17"/>
        <v>0.4571</v>
      </c>
      <c r="N156" s="55">
        <f t="shared" si="18"/>
        <v>0.057</v>
      </c>
      <c r="O156" s="58" t="s">
        <v>343</v>
      </c>
    </row>
    <row r="157" ht="21" customHeight="true" spans="1:15">
      <c r="A157" s="41">
        <v>152</v>
      </c>
      <c r="B157" s="42" t="s">
        <v>344</v>
      </c>
      <c r="C157" s="43" t="s">
        <v>24</v>
      </c>
      <c r="D157" s="44" t="s">
        <v>339</v>
      </c>
      <c r="E157" s="41">
        <v>46</v>
      </c>
      <c r="F157" s="48">
        <v>82.29</v>
      </c>
      <c r="G157" s="49">
        <v>0.005</v>
      </c>
      <c r="H157" s="48">
        <v>0.2057</v>
      </c>
      <c r="I157" s="48">
        <v>0.2057</v>
      </c>
      <c r="J157" s="41">
        <v>46</v>
      </c>
      <c r="K157" s="54">
        <v>82.29</v>
      </c>
      <c r="L157" s="55">
        <f t="shared" si="16"/>
        <v>0.2047</v>
      </c>
      <c r="M157" s="55">
        <f t="shared" si="17"/>
        <v>0.2047</v>
      </c>
      <c r="N157" s="55">
        <f t="shared" si="18"/>
        <v>0.002</v>
      </c>
      <c r="O157" s="58" t="s">
        <v>74</v>
      </c>
    </row>
    <row r="158" ht="21" customHeight="true" spans="1:15">
      <c r="A158" s="41">
        <v>153</v>
      </c>
      <c r="B158" s="42" t="s">
        <v>345</v>
      </c>
      <c r="C158" s="43" t="s">
        <v>24</v>
      </c>
      <c r="D158" s="44" t="s">
        <v>339</v>
      </c>
      <c r="E158" s="41">
        <v>150</v>
      </c>
      <c r="F158" s="48">
        <v>255.18</v>
      </c>
      <c r="G158" s="49">
        <v>0.005</v>
      </c>
      <c r="H158" s="48">
        <v>0.638</v>
      </c>
      <c r="I158" s="48">
        <v>0.638</v>
      </c>
      <c r="J158" s="41">
        <v>122</v>
      </c>
      <c r="K158" s="54">
        <v>200.98</v>
      </c>
      <c r="L158" s="55">
        <f t="shared" si="16"/>
        <v>0.5</v>
      </c>
      <c r="M158" s="55">
        <f t="shared" si="17"/>
        <v>0.5</v>
      </c>
      <c r="N158" s="55">
        <f t="shared" si="18"/>
        <v>0.276</v>
      </c>
      <c r="O158" s="58" t="s">
        <v>346</v>
      </c>
    </row>
    <row r="159" ht="21" customHeight="true" spans="1:15">
      <c r="A159" s="41">
        <v>154</v>
      </c>
      <c r="B159" s="42" t="s">
        <v>347</v>
      </c>
      <c r="C159" s="43" t="s">
        <v>24</v>
      </c>
      <c r="D159" s="44" t="s">
        <v>339</v>
      </c>
      <c r="E159" s="41">
        <v>32</v>
      </c>
      <c r="F159" s="48">
        <v>81.4</v>
      </c>
      <c r="G159" s="49">
        <v>0.005</v>
      </c>
      <c r="H159" s="48">
        <v>0.2035</v>
      </c>
      <c r="I159" s="48">
        <v>0.2035</v>
      </c>
      <c r="J159" s="41">
        <v>31</v>
      </c>
      <c r="K159" s="54">
        <v>79.87</v>
      </c>
      <c r="L159" s="55">
        <f t="shared" si="16"/>
        <v>0.1987</v>
      </c>
      <c r="M159" s="55">
        <f t="shared" si="17"/>
        <v>0.1987</v>
      </c>
      <c r="N159" s="55">
        <f t="shared" si="18"/>
        <v>0.0096</v>
      </c>
      <c r="O159" s="58" t="s">
        <v>348</v>
      </c>
    </row>
    <row r="160" ht="21" customHeight="true" spans="1:15">
      <c r="A160" s="41">
        <v>155</v>
      </c>
      <c r="B160" s="42" t="s">
        <v>349</v>
      </c>
      <c r="C160" s="43" t="s">
        <v>24</v>
      </c>
      <c r="D160" s="44" t="s">
        <v>339</v>
      </c>
      <c r="E160" s="41">
        <v>190</v>
      </c>
      <c r="F160" s="48">
        <v>1263.41</v>
      </c>
      <c r="G160" s="49">
        <v>0.005</v>
      </c>
      <c r="H160" s="48">
        <v>3.1585</v>
      </c>
      <c r="I160" s="48">
        <v>3.1585</v>
      </c>
      <c r="J160" s="41">
        <v>50</v>
      </c>
      <c r="K160" s="54">
        <v>376.9</v>
      </c>
      <c r="L160" s="55">
        <f t="shared" si="16"/>
        <v>0.9376</v>
      </c>
      <c r="M160" s="55">
        <f t="shared" si="17"/>
        <v>0.9376</v>
      </c>
      <c r="N160" s="55">
        <f t="shared" si="18"/>
        <v>4.4418</v>
      </c>
      <c r="O160" s="58" t="s">
        <v>350</v>
      </c>
    </row>
    <row r="161" ht="21" customHeight="true" spans="1:15">
      <c r="A161" s="41">
        <v>156</v>
      </c>
      <c r="B161" s="42" t="s">
        <v>351</v>
      </c>
      <c r="C161" s="43" t="s">
        <v>24</v>
      </c>
      <c r="D161" s="44" t="s">
        <v>339</v>
      </c>
      <c r="E161" s="41">
        <v>44</v>
      </c>
      <c r="F161" s="48">
        <v>99.68</v>
      </c>
      <c r="G161" s="49">
        <v>0.005</v>
      </c>
      <c r="H161" s="48">
        <v>0.2492</v>
      </c>
      <c r="I161" s="48">
        <v>0.2492</v>
      </c>
      <c r="J161" s="41">
        <v>25</v>
      </c>
      <c r="K161" s="54">
        <v>63.16</v>
      </c>
      <c r="L161" s="55">
        <f t="shared" si="16"/>
        <v>0.1571</v>
      </c>
      <c r="M161" s="55">
        <f t="shared" si="17"/>
        <v>0.1571</v>
      </c>
      <c r="N161" s="55">
        <f t="shared" si="18"/>
        <v>0.1842</v>
      </c>
      <c r="O161" s="58" t="s">
        <v>294</v>
      </c>
    </row>
    <row r="162" ht="21" customHeight="true" spans="1:15">
      <c r="A162" s="41">
        <v>157</v>
      </c>
      <c r="B162" s="42" t="s">
        <v>352</v>
      </c>
      <c r="C162" s="43" t="s">
        <v>25</v>
      </c>
      <c r="D162" s="44" t="s">
        <v>353</v>
      </c>
      <c r="E162" s="41">
        <v>179</v>
      </c>
      <c r="F162" s="48">
        <v>2713.76</v>
      </c>
      <c r="G162" s="49">
        <v>0.005</v>
      </c>
      <c r="H162" s="48">
        <v>6.78</v>
      </c>
      <c r="I162" s="48">
        <v>6.78</v>
      </c>
      <c r="J162" s="41">
        <v>169</v>
      </c>
      <c r="K162" s="54">
        <v>2536.0129</v>
      </c>
      <c r="L162" s="55">
        <f t="shared" si="16"/>
        <v>6.3085</v>
      </c>
      <c r="M162" s="55">
        <f t="shared" si="17"/>
        <v>6.3085</v>
      </c>
      <c r="N162" s="55">
        <f t="shared" si="18"/>
        <v>0.943</v>
      </c>
      <c r="O162" s="58" t="s">
        <v>354</v>
      </c>
    </row>
    <row r="163" ht="21" customHeight="true" spans="1:15">
      <c r="A163" s="41">
        <v>158</v>
      </c>
      <c r="B163" s="42" t="s">
        <v>355</v>
      </c>
      <c r="C163" s="43" t="s">
        <v>26</v>
      </c>
      <c r="D163" s="44" t="s">
        <v>356</v>
      </c>
      <c r="E163" s="41">
        <v>2</v>
      </c>
      <c r="F163" s="48">
        <v>57.2</v>
      </c>
      <c r="G163" s="49">
        <v>0.005</v>
      </c>
      <c r="H163" s="48">
        <v>0.143</v>
      </c>
      <c r="I163" s="48">
        <v>0.143</v>
      </c>
      <c r="J163" s="41">
        <v>2</v>
      </c>
      <c r="K163" s="54">
        <v>57.2</v>
      </c>
      <c r="L163" s="55">
        <f t="shared" si="16"/>
        <v>0.1423</v>
      </c>
      <c r="M163" s="55">
        <f t="shared" si="17"/>
        <v>0.1423</v>
      </c>
      <c r="N163" s="55">
        <f t="shared" si="18"/>
        <v>0.00139999999999996</v>
      </c>
      <c r="O163" s="58" t="s">
        <v>74</v>
      </c>
    </row>
    <row r="164" ht="21" customHeight="true" spans="1:15">
      <c r="A164" s="41">
        <v>159</v>
      </c>
      <c r="B164" s="42" t="s">
        <v>357</v>
      </c>
      <c r="C164" s="43" t="s">
        <v>26</v>
      </c>
      <c r="D164" s="44" t="s">
        <v>356</v>
      </c>
      <c r="E164" s="41">
        <v>317</v>
      </c>
      <c r="F164" s="48">
        <v>2009</v>
      </c>
      <c r="G164" s="49">
        <v>0.005</v>
      </c>
      <c r="H164" s="48">
        <v>5.0225</v>
      </c>
      <c r="I164" s="48">
        <v>5.0225</v>
      </c>
      <c r="J164" s="41">
        <v>314</v>
      </c>
      <c r="K164" s="54">
        <v>1997.911</v>
      </c>
      <c r="L164" s="55">
        <f t="shared" si="16"/>
        <v>4.9699</v>
      </c>
      <c r="M164" s="55">
        <f t="shared" si="17"/>
        <v>4.9699</v>
      </c>
      <c r="N164" s="55">
        <f t="shared" si="18"/>
        <v>0.1052</v>
      </c>
      <c r="O164" s="58" t="s">
        <v>358</v>
      </c>
    </row>
    <row r="165" ht="21" customHeight="true" spans="1:15">
      <c r="A165" s="41">
        <v>160</v>
      </c>
      <c r="B165" s="42" t="s">
        <v>359</v>
      </c>
      <c r="C165" s="43" t="s">
        <v>26</v>
      </c>
      <c r="D165" s="44" t="s">
        <v>356</v>
      </c>
      <c r="E165" s="41">
        <v>282</v>
      </c>
      <c r="F165" s="48">
        <v>769.79</v>
      </c>
      <c r="G165" s="49">
        <v>0.005</v>
      </c>
      <c r="H165" s="48">
        <v>1.924475</v>
      </c>
      <c r="I165" s="48">
        <v>1.924475</v>
      </c>
      <c r="J165" s="41">
        <v>194</v>
      </c>
      <c r="K165" s="54">
        <v>552.78</v>
      </c>
      <c r="L165" s="55">
        <f t="shared" si="16"/>
        <v>1.3751</v>
      </c>
      <c r="M165" s="55">
        <f t="shared" si="17"/>
        <v>1.3751</v>
      </c>
      <c r="N165" s="55">
        <f t="shared" si="18"/>
        <v>1.09875</v>
      </c>
      <c r="O165" s="58" t="s">
        <v>360</v>
      </c>
    </row>
    <row r="166" ht="21" customHeight="true" spans="1:15">
      <c r="A166" s="41">
        <v>161</v>
      </c>
      <c r="B166" s="42" t="s">
        <v>361</v>
      </c>
      <c r="C166" s="43" t="s">
        <v>26</v>
      </c>
      <c r="D166" s="44" t="s">
        <v>362</v>
      </c>
      <c r="E166" s="41">
        <v>36</v>
      </c>
      <c r="F166" s="48">
        <v>205.174</v>
      </c>
      <c r="G166" s="49">
        <v>0.005</v>
      </c>
      <c r="H166" s="48">
        <v>0.5129</v>
      </c>
      <c r="I166" s="48">
        <v>0.5129</v>
      </c>
      <c r="J166" s="41">
        <v>36</v>
      </c>
      <c r="K166" s="54">
        <v>205.174</v>
      </c>
      <c r="L166" s="55">
        <f t="shared" si="16"/>
        <v>0.5104</v>
      </c>
      <c r="M166" s="55">
        <f t="shared" si="17"/>
        <v>0.5104</v>
      </c>
      <c r="N166" s="55">
        <f t="shared" si="18"/>
        <v>0.00500000000000012</v>
      </c>
      <c r="O166" s="58" t="s">
        <v>74</v>
      </c>
    </row>
    <row r="167" ht="21" customHeight="true" spans="1:15">
      <c r="A167" s="41">
        <v>162</v>
      </c>
      <c r="B167" s="42" t="s">
        <v>363</v>
      </c>
      <c r="C167" s="43" t="s">
        <v>26</v>
      </c>
      <c r="D167" s="44" t="s">
        <v>362</v>
      </c>
      <c r="E167" s="41">
        <v>77</v>
      </c>
      <c r="F167" s="48">
        <v>687.87</v>
      </c>
      <c r="G167" s="49">
        <v>0.005</v>
      </c>
      <c r="H167" s="48">
        <v>1.7195</v>
      </c>
      <c r="I167" s="48">
        <v>1.7195</v>
      </c>
      <c r="J167" s="41">
        <v>77</v>
      </c>
      <c r="K167" s="54">
        <v>687.87</v>
      </c>
      <c r="L167" s="55">
        <f t="shared" si="16"/>
        <v>1.7111</v>
      </c>
      <c r="M167" s="55">
        <f t="shared" si="17"/>
        <v>1.7111</v>
      </c>
      <c r="N167" s="55">
        <f t="shared" si="18"/>
        <v>0.0167999999999999</v>
      </c>
      <c r="O167" s="58" t="s">
        <v>74</v>
      </c>
    </row>
    <row r="168" ht="21" customHeight="true" spans="1:15">
      <c r="A168" s="41">
        <v>163</v>
      </c>
      <c r="B168" s="42" t="s">
        <v>364</v>
      </c>
      <c r="C168" s="43" t="s">
        <v>27</v>
      </c>
      <c r="D168" s="44" t="s">
        <v>302</v>
      </c>
      <c r="E168" s="41">
        <v>44</v>
      </c>
      <c r="F168" s="48">
        <v>634.84</v>
      </c>
      <c r="G168" s="49">
        <v>0.005</v>
      </c>
      <c r="H168" s="48">
        <v>1.5871</v>
      </c>
      <c r="I168" s="48">
        <v>1.5871</v>
      </c>
      <c r="J168" s="41">
        <v>44</v>
      </c>
      <c r="K168" s="54">
        <v>634.84</v>
      </c>
      <c r="L168" s="55">
        <f t="shared" si="16"/>
        <v>1.5792</v>
      </c>
      <c r="M168" s="55">
        <f t="shared" si="17"/>
        <v>1.5792</v>
      </c>
      <c r="N168" s="55">
        <f t="shared" si="18"/>
        <v>0.0158</v>
      </c>
      <c r="O168" s="58" t="s">
        <v>74</v>
      </c>
    </row>
    <row r="169" ht="21" customHeight="true" spans="1:15">
      <c r="A169" s="41">
        <v>164</v>
      </c>
      <c r="B169" s="42" t="s">
        <v>365</v>
      </c>
      <c r="C169" s="43" t="s">
        <v>27</v>
      </c>
      <c r="D169" s="44" t="s">
        <v>302</v>
      </c>
      <c r="E169" s="41">
        <v>34</v>
      </c>
      <c r="F169" s="48">
        <v>333.7695</v>
      </c>
      <c r="G169" s="49">
        <v>0.005</v>
      </c>
      <c r="H169" s="48">
        <v>0.834423</v>
      </c>
      <c r="I169" s="48">
        <v>0.834423</v>
      </c>
      <c r="J169" s="41">
        <v>33</v>
      </c>
      <c r="K169" s="54">
        <v>310.805</v>
      </c>
      <c r="L169" s="55">
        <f t="shared" si="16"/>
        <v>0.7731</v>
      </c>
      <c r="M169" s="55">
        <f t="shared" si="17"/>
        <v>0.7731</v>
      </c>
      <c r="N169" s="55">
        <f t="shared" si="18"/>
        <v>0.122646</v>
      </c>
      <c r="O169" s="58" t="s">
        <v>341</v>
      </c>
    </row>
    <row r="170" ht="21" customHeight="true" spans="1:15">
      <c r="A170" s="41">
        <v>165</v>
      </c>
      <c r="B170" s="42" t="s">
        <v>366</v>
      </c>
      <c r="C170" s="43" t="s">
        <v>27</v>
      </c>
      <c r="D170" s="44" t="s">
        <v>302</v>
      </c>
      <c r="E170" s="41">
        <v>47</v>
      </c>
      <c r="F170" s="48">
        <v>75.6522</v>
      </c>
      <c r="G170" s="49">
        <v>0.005</v>
      </c>
      <c r="H170" s="48">
        <v>0.18913</v>
      </c>
      <c r="I170" s="48">
        <v>0.18913</v>
      </c>
      <c r="J170" s="41">
        <v>46</v>
      </c>
      <c r="K170" s="54">
        <v>75.4822</v>
      </c>
      <c r="L170" s="55">
        <f t="shared" si="16"/>
        <v>0.1878</v>
      </c>
      <c r="M170" s="55">
        <f t="shared" si="17"/>
        <v>0.1878</v>
      </c>
      <c r="N170" s="55">
        <f t="shared" si="18"/>
        <v>0.00266</v>
      </c>
      <c r="O170" s="58" t="s">
        <v>285</v>
      </c>
    </row>
    <row r="171" ht="21" customHeight="true" spans="1:15">
      <c r="A171" s="41">
        <v>166</v>
      </c>
      <c r="B171" s="42" t="s">
        <v>367</v>
      </c>
      <c r="C171" s="43" t="s">
        <v>27</v>
      </c>
      <c r="D171" s="44" t="s">
        <v>302</v>
      </c>
      <c r="E171" s="41">
        <v>1</v>
      </c>
      <c r="F171" s="48">
        <v>9.1542</v>
      </c>
      <c r="G171" s="49">
        <v>0.005</v>
      </c>
      <c r="H171" s="48">
        <v>0.022885</v>
      </c>
      <c r="I171" s="48">
        <v>0.022885</v>
      </c>
      <c r="J171" s="41">
        <v>1</v>
      </c>
      <c r="K171" s="48">
        <v>9.1542</v>
      </c>
      <c r="L171" s="55">
        <f>ROUND(K171*G171*0.5,4)</f>
        <v>0.0229</v>
      </c>
      <c r="M171" s="55">
        <f>ROUND(K171*G171*0.5,4)</f>
        <v>0.0229</v>
      </c>
      <c r="N171" s="55">
        <f t="shared" si="18"/>
        <v>-3.00000000000022e-5</v>
      </c>
      <c r="O171" s="58"/>
    </row>
    <row r="172" ht="21" customHeight="true" spans="1:15">
      <c r="A172" s="41">
        <v>167</v>
      </c>
      <c r="B172" s="42" t="s">
        <v>368</v>
      </c>
      <c r="C172" s="43" t="s">
        <v>28</v>
      </c>
      <c r="D172" s="44" t="s">
        <v>369</v>
      </c>
      <c r="E172" s="41">
        <v>19</v>
      </c>
      <c r="F172" s="48">
        <v>283.86</v>
      </c>
      <c r="G172" s="49">
        <v>0.005</v>
      </c>
      <c r="H172" s="48">
        <v>0.71</v>
      </c>
      <c r="I172" s="48">
        <v>0.71</v>
      </c>
      <c r="J172" s="41">
        <v>15</v>
      </c>
      <c r="K172" s="54">
        <v>195.16</v>
      </c>
      <c r="L172" s="55">
        <f t="shared" si="16"/>
        <v>0.4855</v>
      </c>
      <c r="M172" s="55">
        <f t="shared" si="17"/>
        <v>0.4855</v>
      </c>
      <c r="N172" s="55">
        <f t="shared" si="18"/>
        <v>0.449</v>
      </c>
      <c r="O172" s="58" t="s">
        <v>133</v>
      </c>
    </row>
    <row r="173" ht="21" customHeight="true" spans="1:15">
      <c r="A173" s="41">
        <v>168</v>
      </c>
      <c r="B173" s="42" t="s">
        <v>370</v>
      </c>
      <c r="C173" s="43" t="s">
        <v>29</v>
      </c>
      <c r="D173" s="44" t="s">
        <v>371</v>
      </c>
      <c r="E173" s="41">
        <v>31</v>
      </c>
      <c r="F173" s="48">
        <v>697.94</v>
      </c>
      <c r="G173" s="49">
        <v>0.005</v>
      </c>
      <c r="H173" s="48">
        <v>1.7448</v>
      </c>
      <c r="I173" s="48">
        <v>1.7448</v>
      </c>
      <c r="J173" s="41">
        <v>31</v>
      </c>
      <c r="K173" s="54">
        <v>697.94</v>
      </c>
      <c r="L173" s="55">
        <f t="shared" si="16"/>
        <v>1.7362</v>
      </c>
      <c r="M173" s="55">
        <f t="shared" si="17"/>
        <v>1.7362</v>
      </c>
      <c r="N173" s="55">
        <f t="shared" si="18"/>
        <v>0.0171999999999999</v>
      </c>
      <c r="O173" s="58" t="s">
        <v>74</v>
      </c>
    </row>
    <row r="174" ht="21" customHeight="true" spans="1:15">
      <c r="A174" s="41">
        <v>169</v>
      </c>
      <c r="B174" s="42" t="s">
        <v>372</v>
      </c>
      <c r="C174" s="43" t="s">
        <v>29</v>
      </c>
      <c r="D174" s="44" t="s">
        <v>371</v>
      </c>
      <c r="E174" s="41">
        <v>79</v>
      </c>
      <c r="F174" s="48">
        <v>132.36</v>
      </c>
      <c r="G174" s="49">
        <v>0.005</v>
      </c>
      <c r="H174" s="48">
        <v>0.3309</v>
      </c>
      <c r="I174" s="48">
        <v>0.3309</v>
      </c>
      <c r="J174" s="41">
        <v>79</v>
      </c>
      <c r="K174" s="54">
        <v>132.36</v>
      </c>
      <c r="L174" s="55">
        <f t="shared" si="16"/>
        <v>0.3293</v>
      </c>
      <c r="M174" s="55">
        <f t="shared" si="17"/>
        <v>0.3293</v>
      </c>
      <c r="N174" s="55">
        <f t="shared" si="18"/>
        <v>0.00320000000000009</v>
      </c>
      <c r="O174" s="58" t="s">
        <v>74</v>
      </c>
    </row>
    <row r="175" ht="28" customHeight="true" spans="1:15">
      <c r="A175" s="66" t="s">
        <v>30</v>
      </c>
      <c r="B175" s="67"/>
      <c r="C175" s="67"/>
      <c r="D175" s="68"/>
      <c r="E175" s="72">
        <f t="shared" ref="E175:N175" si="19">SUM(E6:E174)</f>
        <v>14398</v>
      </c>
      <c r="F175" s="73">
        <f t="shared" si="19"/>
        <v>181003.6665</v>
      </c>
      <c r="G175" s="74">
        <v>0.005</v>
      </c>
      <c r="H175" s="73">
        <f t="shared" si="19"/>
        <v>452.171869</v>
      </c>
      <c r="I175" s="73">
        <f t="shared" si="19"/>
        <v>452.171869</v>
      </c>
      <c r="J175" s="72">
        <f t="shared" si="19"/>
        <v>11922</v>
      </c>
      <c r="K175" s="76">
        <f t="shared" si="19"/>
        <v>137304.124002</v>
      </c>
      <c r="L175" s="77">
        <f t="shared" si="19"/>
        <v>342.8988</v>
      </c>
      <c r="M175" s="77">
        <f t="shared" si="19"/>
        <v>342.8988</v>
      </c>
      <c r="N175" s="80">
        <f t="shared" si="19"/>
        <v>218.546138</v>
      </c>
      <c r="O175" s="81"/>
    </row>
    <row r="179" spans="11:11">
      <c r="K179" s="78"/>
    </row>
  </sheetData>
  <sheetProtection formatCells="0" insertHyperlinks="0" autoFilter="0"/>
  <autoFilter ref="A5:O175">
    <extLst/>
  </autoFilter>
  <mergeCells count="2">
    <mergeCell ref="A3:O3"/>
    <mergeCell ref="A175:D175"/>
  </mergeCells>
  <printOptions horizontalCentered="true"/>
  <pageMargins left="0.554861111111111" right="0.554861111111111" top="0.802777777777778" bottom="0.802777777777778" header="0.511805555555556" footer="0.511805555555556"/>
  <pageSetup paperSize="9" scale="80" orientation="landscape" horizontalDpi="600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5"/>
  <sheetViews>
    <sheetView tabSelected="1" zoomScale="145" zoomScaleNormal="145" workbookViewId="0">
      <pane ySplit="3" topLeftCell="A4" activePane="bottomLeft" state="frozen"/>
      <selection/>
      <selection pane="bottomLeft" activeCell="A3" sqref="A3"/>
    </sheetView>
  </sheetViews>
  <sheetFormatPr defaultColWidth="9" defaultRowHeight="34" customHeight="true" outlineLevelCol="4"/>
  <cols>
    <col min="1" max="1" width="5.44166666666667" customWidth="true"/>
    <col min="2" max="2" width="10.0666666666667" customWidth="true"/>
    <col min="3" max="3" width="10.675" customWidth="true"/>
    <col min="4" max="4" width="38.55" customWidth="true"/>
    <col min="5" max="5" width="25.475" customWidth="true"/>
  </cols>
  <sheetData>
    <row r="1" customHeight="true" spans="1:5">
      <c r="A1" s="16" t="s">
        <v>373</v>
      </c>
      <c r="B1" s="17"/>
      <c r="C1" s="17"/>
      <c r="D1" s="17"/>
      <c r="E1" s="17"/>
    </row>
    <row r="2" ht="17" customHeight="true" spans="1:5">
      <c r="A2" s="18"/>
      <c r="B2" s="18"/>
      <c r="C2" s="18"/>
      <c r="D2" s="18"/>
      <c r="E2" s="25" t="s">
        <v>2</v>
      </c>
    </row>
    <row r="3" customHeight="true" spans="1:5">
      <c r="A3" s="19" t="s">
        <v>3</v>
      </c>
      <c r="B3" s="19" t="s">
        <v>4</v>
      </c>
      <c r="C3" s="19" t="s">
        <v>59</v>
      </c>
      <c r="D3" s="19" t="s">
        <v>58</v>
      </c>
      <c r="E3" s="26" t="s">
        <v>374</v>
      </c>
    </row>
    <row r="4" customHeight="true" spans="1:5">
      <c r="A4" s="20">
        <v>1</v>
      </c>
      <c r="B4" s="21" t="s">
        <v>12</v>
      </c>
      <c r="C4" s="22" t="s">
        <v>67</v>
      </c>
      <c r="D4" s="23" t="s">
        <v>375</v>
      </c>
      <c r="E4" s="27">
        <v>1.3606</v>
      </c>
    </row>
    <row r="5" customHeight="true" spans="1:5">
      <c r="A5" s="20">
        <v>2</v>
      </c>
      <c r="B5" s="21" t="s">
        <v>12</v>
      </c>
      <c r="C5" s="22" t="s">
        <v>67</v>
      </c>
      <c r="D5" s="24" t="s">
        <v>69</v>
      </c>
      <c r="E5" s="27">
        <v>0.7673</v>
      </c>
    </row>
    <row r="6" customHeight="true" spans="1:5">
      <c r="A6" s="20">
        <v>3</v>
      </c>
      <c r="B6" s="22" t="s">
        <v>12</v>
      </c>
      <c r="C6" s="22" t="s">
        <v>67</v>
      </c>
      <c r="D6" s="24" t="s">
        <v>376</v>
      </c>
      <c r="E6" s="27">
        <v>4.8869</v>
      </c>
    </row>
    <row r="7" customHeight="true" spans="1:5">
      <c r="A7" s="20">
        <v>4</v>
      </c>
      <c r="B7" s="21" t="s">
        <v>12</v>
      </c>
      <c r="C7" s="22" t="s">
        <v>67</v>
      </c>
      <c r="D7" s="24" t="s">
        <v>73</v>
      </c>
      <c r="E7" s="27">
        <v>0.8174</v>
      </c>
    </row>
    <row r="8" customHeight="true" spans="1:5">
      <c r="A8" s="20">
        <v>5</v>
      </c>
      <c r="B8" s="21" t="s">
        <v>12</v>
      </c>
      <c r="C8" s="22" t="s">
        <v>67</v>
      </c>
      <c r="D8" s="24" t="s">
        <v>75</v>
      </c>
      <c r="E8" s="27">
        <v>0.4068</v>
      </c>
    </row>
    <row r="9" customHeight="true" spans="1:5">
      <c r="A9" s="20">
        <v>6</v>
      </c>
      <c r="B9" s="21" t="s">
        <v>12</v>
      </c>
      <c r="C9" s="22" t="s">
        <v>67</v>
      </c>
      <c r="D9" s="24" t="s">
        <v>76</v>
      </c>
      <c r="E9" s="27">
        <v>0.4654</v>
      </c>
    </row>
    <row r="10" customHeight="true" spans="1:5">
      <c r="A10" s="20">
        <v>7</v>
      </c>
      <c r="B10" s="21" t="s">
        <v>12</v>
      </c>
      <c r="C10" s="22" t="s">
        <v>67</v>
      </c>
      <c r="D10" s="24" t="s">
        <v>78</v>
      </c>
      <c r="E10" s="27">
        <v>6.4815</v>
      </c>
    </row>
    <row r="11" customHeight="true" spans="1:5">
      <c r="A11" s="20">
        <v>8</v>
      </c>
      <c r="B11" s="21" t="s">
        <v>12</v>
      </c>
      <c r="C11" s="22" t="s">
        <v>67</v>
      </c>
      <c r="D11" s="24" t="s">
        <v>80</v>
      </c>
      <c r="E11" s="27">
        <v>0.2877</v>
      </c>
    </row>
    <row r="12" customHeight="true" spans="1:5">
      <c r="A12" s="20">
        <v>9</v>
      </c>
      <c r="B12" s="21" t="s">
        <v>12</v>
      </c>
      <c r="C12" s="22" t="s">
        <v>83</v>
      </c>
      <c r="D12" s="24" t="s">
        <v>82</v>
      </c>
      <c r="E12" s="27">
        <v>1.8564</v>
      </c>
    </row>
    <row r="13" customHeight="true" spans="1:5">
      <c r="A13" s="20">
        <v>10</v>
      </c>
      <c r="B13" s="21" t="s">
        <v>12</v>
      </c>
      <c r="C13" s="22" t="s">
        <v>83</v>
      </c>
      <c r="D13" s="24" t="s">
        <v>84</v>
      </c>
      <c r="E13" s="27">
        <v>3.8961</v>
      </c>
    </row>
    <row r="14" customHeight="true" spans="1:5">
      <c r="A14" s="20">
        <v>11</v>
      </c>
      <c r="B14" s="21" t="s">
        <v>12</v>
      </c>
      <c r="C14" s="22" t="s">
        <v>83</v>
      </c>
      <c r="D14" s="24" t="s">
        <v>86</v>
      </c>
      <c r="E14" s="27">
        <v>1.0617</v>
      </c>
    </row>
    <row r="15" customHeight="true" spans="1:5">
      <c r="A15" s="20">
        <v>12</v>
      </c>
      <c r="B15" s="21" t="s">
        <v>12</v>
      </c>
      <c r="C15" s="22" t="s">
        <v>83</v>
      </c>
      <c r="D15" s="24" t="s">
        <v>88</v>
      </c>
      <c r="E15" s="27">
        <v>0.0445</v>
      </c>
    </row>
    <row r="16" customHeight="true" spans="1:5">
      <c r="A16" s="20">
        <v>13</v>
      </c>
      <c r="B16" s="21" t="s">
        <v>12</v>
      </c>
      <c r="C16" s="22" t="s">
        <v>83</v>
      </c>
      <c r="D16" s="24" t="s">
        <v>89</v>
      </c>
      <c r="E16" s="27">
        <v>0.2787</v>
      </c>
    </row>
    <row r="17" customHeight="true" spans="1:5">
      <c r="A17" s="20">
        <v>14</v>
      </c>
      <c r="B17" s="21" t="s">
        <v>12</v>
      </c>
      <c r="C17" s="22" t="s">
        <v>83</v>
      </c>
      <c r="D17" s="24" t="s">
        <v>90</v>
      </c>
      <c r="E17" s="27">
        <v>0.8836</v>
      </c>
    </row>
    <row r="18" customHeight="true" spans="1:5">
      <c r="A18" s="20">
        <v>15</v>
      </c>
      <c r="B18" s="21" t="s">
        <v>12</v>
      </c>
      <c r="C18" s="22" t="s">
        <v>83</v>
      </c>
      <c r="D18" s="24" t="s">
        <v>91</v>
      </c>
      <c r="E18" s="27">
        <v>2.9</v>
      </c>
    </row>
    <row r="19" customHeight="true" spans="1:5">
      <c r="A19" s="20">
        <v>16</v>
      </c>
      <c r="B19" s="21" t="s">
        <v>12</v>
      </c>
      <c r="C19" s="22" t="s">
        <v>83</v>
      </c>
      <c r="D19" s="24" t="s">
        <v>92</v>
      </c>
      <c r="E19" s="27">
        <v>1.6285</v>
      </c>
    </row>
    <row r="20" customHeight="true" spans="1:5">
      <c r="A20" s="20">
        <v>17</v>
      </c>
      <c r="B20" s="21" t="s">
        <v>12</v>
      </c>
      <c r="C20" s="22" t="s">
        <v>83</v>
      </c>
      <c r="D20" s="24" t="s">
        <v>93</v>
      </c>
      <c r="E20" s="27">
        <v>1.9297</v>
      </c>
    </row>
    <row r="21" customHeight="true" spans="1:5">
      <c r="A21" s="20">
        <v>18</v>
      </c>
      <c r="B21" s="21" t="s">
        <v>12</v>
      </c>
      <c r="C21" s="22" t="s">
        <v>83</v>
      </c>
      <c r="D21" s="24" t="s">
        <v>94</v>
      </c>
      <c r="E21" s="27">
        <v>0.7041</v>
      </c>
    </row>
    <row r="22" customHeight="true" spans="1:5">
      <c r="A22" s="20">
        <v>19</v>
      </c>
      <c r="B22" s="21" t="s">
        <v>12</v>
      </c>
      <c r="C22" s="22" t="s">
        <v>83</v>
      </c>
      <c r="D22" s="24" t="s">
        <v>95</v>
      </c>
      <c r="E22" s="27">
        <v>3.3224</v>
      </c>
    </row>
    <row r="23" customHeight="true" spans="1:5">
      <c r="A23" s="20">
        <v>20</v>
      </c>
      <c r="B23" s="21" t="s">
        <v>12</v>
      </c>
      <c r="C23" s="22" t="s">
        <v>83</v>
      </c>
      <c r="D23" s="24" t="s">
        <v>96</v>
      </c>
      <c r="E23" s="27">
        <v>3.8388</v>
      </c>
    </row>
    <row r="24" customHeight="true" spans="1:5">
      <c r="A24" s="20">
        <v>21</v>
      </c>
      <c r="B24" s="21" t="s">
        <v>12</v>
      </c>
      <c r="C24" s="22" t="s">
        <v>98</v>
      </c>
      <c r="D24" s="24" t="s">
        <v>97</v>
      </c>
      <c r="E24" s="27">
        <v>5.5946</v>
      </c>
    </row>
    <row r="25" customHeight="true" spans="1:5">
      <c r="A25" s="20">
        <v>22</v>
      </c>
      <c r="B25" s="21" t="s">
        <v>12</v>
      </c>
      <c r="C25" s="22" t="s">
        <v>98</v>
      </c>
      <c r="D25" s="24" t="s">
        <v>100</v>
      </c>
      <c r="E25" s="27">
        <v>0.6335</v>
      </c>
    </row>
    <row r="26" customHeight="true" spans="1:5">
      <c r="A26" s="20">
        <v>23</v>
      </c>
      <c r="B26" s="21" t="s">
        <v>12</v>
      </c>
      <c r="C26" s="22" t="s">
        <v>98</v>
      </c>
      <c r="D26" s="24" t="s">
        <v>102</v>
      </c>
      <c r="E26" s="27">
        <v>0.1838</v>
      </c>
    </row>
    <row r="27" customHeight="true" spans="1:5">
      <c r="A27" s="20">
        <v>24</v>
      </c>
      <c r="B27" s="21" t="s">
        <v>12</v>
      </c>
      <c r="C27" s="22" t="s">
        <v>98</v>
      </c>
      <c r="D27" s="24" t="s">
        <v>104</v>
      </c>
      <c r="E27" s="27">
        <v>10.9382</v>
      </c>
    </row>
    <row r="28" customHeight="true" spans="1:5">
      <c r="A28" s="20">
        <v>25</v>
      </c>
      <c r="B28" s="21" t="s">
        <v>12</v>
      </c>
      <c r="C28" s="22" t="s">
        <v>98</v>
      </c>
      <c r="D28" s="24" t="s">
        <v>106</v>
      </c>
      <c r="E28" s="27">
        <v>15.7266</v>
      </c>
    </row>
    <row r="29" customHeight="true" spans="1:5">
      <c r="A29" s="20">
        <v>26</v>
      </c>
      <c r="B29" s="21" t="s">
        <v>12</v>
      </c>
      <c r="C29" s="22" t="s">
        <v>98</v>
      </c>
      <c r="D29" s="24" t="s">
        <v>108</v>
      </c>
      <c r="E29" s="27">
        <v>0.1768</v>
      </c>
    </row>
    <row r="30" customHeight="true" spans="1:5">
      <c r="A30" s="20">
        <v>27</v>
      </c>
      <c r="B30" s="21" t="s">
        <v>12</v>
      </c>
      <c r="C30" s="22" t="s">
        <v>98</v>
      </c>
      <c r="D30" s="24" t="s">
        <v>110</v>
      </c>
      <c r="E30" s="27">
        <v>1.3271</v>
      </c>
    </row>
    <row r="31" customHeight="true" spans="1:5">
      <c r="A31" s="20">
        <v>28</v>
      </c>
      <c r="B31" s="21" t="s">
        <v>12</v>
      </c>
      <c r="C31" s="22" t="s">
        <v>98</v>
      </c>
      <c r="D31" s="24" t="s">
        <v>112</v>
      </c>
      <c r="E31" s="27">
        <v>1.0275</v>
      </c>
    </row>
    <row r="32" customHeight="true" spans="1:5">
      <c r="A32" s="20">
        <v>29</v>
      </c>
      <c r="B32" s="21" t="s">
        <v>12</v>
      </c>
      <c r="C32" s="22" t="s">
        <v>98</v>
      </c>
      <c r="D32" s="24" t="s">
        <v>114</v>
      </c>
      <c r="E32" s="27">
        <v>1.3785</v>
      </c>
    </row>
    <row r="33" customHeight="true" spans="1:5">
      <c r="A33" s="20">
        <v>30</v>
      </c>
      <c r="B33" s="21" t="s">
        <v>12</v>
      </c>
      <c r="C33" s="22" t="s">
        <v>98</v>
      </c>
      <c r="D33" s="24" t="s">
        <v>116</v>
      </c>
      <c r="E33" s="27">
        <v>10.0001</v>
      </c>
    </row>
    <row r="34" customHeight="true" spans="1:5">
      <c r="A34" s="20">
        <v>31</v>
      </c>
      <c r="B34" s="21" t="s">
        <v>12</v>
      </c>
      <c r="C34" s="22" t="s">
        <v>98</v>
      </c>
      <c r="D34" s="24" t="s">
        <v>118</v>
      </c>
      <c r="E34" s="27">
        <v>0.6629</v>
      </c>
    </row>
    <row r="35" customHeight="true" spans="1:5">
      <c r="A35" s="20">
        <v>32</v>
      </c>
      <c r="B35" s="21" t="s">
        <v>12</v>
      </c>
      <c r="C35" s="22" t="s">
        <v>121</v>
      </c>
      <c r="D35" s="24" t="s">
        <v>120</v>
      </c>
      <c r="E35" s="27">
        <v>10.8483</v>
      </c>
    </row>
    <row r="36" customHeight="true" spans="1:5">
      <c r="A36" s="20">
        <v>33</v>
      </c>
      <c r="B36" s="21" t="s">
        <v>12</v>
      </c>
      <c r="C36" s="22" t="s">
        <v>121</v>
      </c>
      <c r="D36" s="24" t="s">
        <v>122</v>
      </c>
      <c r="E36" s="27">
        <v>8.9896</v>
      </c>
    </row>
    <row r="37" customHeight="true" spans="1:5">
      <c r="A37" s="20">
        <v>34</v>
      </c>
      <c r="B37" s="21" t="s">
        <v>12</v>
      </c>
      <c r="C37" s="22" t="s">
        <v>121</v>
      </c>
      <c r="D37" s="24" t="s">
        <v>124</v>
      </c>
      <c r="E37" s="27">
        <v>1.2989</v>
      </c>
    </row>
    <row r="38" customHeight="true" spans="1:5">
      <c r="A38" s="20">
        <v>35</v>
      </c>
      <c r="B38" s="21" t="s">
        <v>12</v>
      </c>
      <c r="C38" s="22" t="s">
        <v>121</v>
      </c>
      <c r="D38" s="24" t="s">
        <v>126</v>
      </c>
      <c r="E38" s="27">
        <v>0.6</v>
      </c>
    </row>
    <row r="39" customHeight="true" spans="1:5">
      <c r="A39" s="20">
        <v>36</v>
      </c>
      <c r="B39" s="21" t="s">
        <v>12</v>
      </c>
      <c r="C39" s="22" t="s">
        <v>121</v>
      </c>
      <c r="D39" s="24" t="s">
        <v>128</v>
      </c>
      <c r="E39" s="27">
        <v>1.1523</v>
      </c>
    </row>
    <row r="40" customHeight="true" spans="1:5">
      <c r="A40" s="20">
        <v>37</v>
      </c>
      <c r="B40" s="21" t="s">
        <v>12</v>
      </c>
      <c r="C40" s="22" t="s">
        <v>121</v>
      </c>
      <c r="D40" s="24" t="s">
        <v>130</v>
      </c>
      <c r="E40" s="27">
        <v>6.4697</v>
      </c>
    </row>
    <row r="41" customHeight="true" spans="1:5">
      <c r="A41" s="20">
        <v>38</v>
      </c>
      <c r="B41" s="21" t="s">
        <v>12</v>
      </c>
      <c r="C41" s="22" t="s">
        <v>121</v>
      </c>
      <c r="D41" s="24" t="s">
        <v>132</v>
      </c>
      <c r="E41" s="27">
        <v>0.1631</v>
      </c>
    </row>
    <row r="42" customHeight="true" spans="1:5">
      <c r="A42" s="20">
        <v>39</v>
      </c>
      <c r="B42" s="21" t="s">
        <v>12</v>
      </c>
      <c r="C42" s="22" t="s">
        <v>121</v>
      </c>
      <c r="D42" s="24" t="s">
        <v>134</v>
      </c>
      <c r="E42" s="27">
        <v>15.6305</v>
      </c>
    </row>
    <row r="43" customHeight="true" spans="1:5">
      <c r="A43" s="20">
        <v>40</v>
      </c>
      <c r="B43" s="21" t="s">
        <v>12</v>
      </c>
      <c r="C43" s="22" t="s">
        <v>121</v>
      </c>
      <c r="D43" s="24" t="s">
        <v>136</v>
      </c>
      <c r="E43" s="27">
        <v>1.7664</v>
      </c>
    </row>
    <row r="44" customHeight="true" spans="1:5">
      <c r="A44" s="20">
        <v>41</v>
      </c>
      <c r="B44" s="21" t="s">
        <v>12</v>
      </c>
      <c r="C44" s="22" t="s">
        <v>139</v>
      </c>
      <c r="D44" s="24" t="s">
        <v>138</v>
      </c>
      <c r="E44" s="27">
        <v>10.6325</v>
      </c>
    </row>
    <row r="45" customHeight="true" spans="1:5">
      <c r="A45" s="20">
        <v>42</v>
      </c>
      <c r="B45" s="21" t="s">
        <v>12</v>
      </c>
      <c r="C45" s="22" t="s">
        <v>139</v>
      </c>
      <c r="D45" s="24" t="s">
        <v>141</v>
      </c>
      <c r="E45" s="27">
        <v>0.6405</v>
      </c>
    </row>
    <row r="46" customHeight="true" spans="1:5">
      <c r="A46" s="20">
        <v>43</v>
      </c>
      <c r="B46" s="21" t="s">
        <v>12</v>
      </c>
      <c r="C46" s="22" t="s">
        <v>139</v>
      </c>
      <c r="D46" s="24" t="s">
        <v>143</v>
      </c>
      <c r="E46" s="27">
        <v>1.1712</v>
      </c>
    </row>
    <row r="47" customHeight="true" spans="1:5">
      <c r="A47" s="20">
        <v>44</v>
      </c>
      <c r="B47" s="21" t="s">
        <v>12</v>
      </c>
      <c r="C47" s="22" t="s">
        <v>139</v>
      </c>
      <c r="D47" s="24" t="s">
        <v>147</v>
      </c>
      <c r="E47" s="27">
        <v>1.1848</v>
      </c>
    </row>
    <row r="48" customHeight="true" spans="1:5">
      <c r="A48" s="20">
        <v>45</v>
      </c>
      <c r="B48" s="21" t="s">
        <v>12</v>
      </c>
      <c r="C48" s="22" t="s">
        <v>139</v>
      </c>
      <c r="D48" s="24" t="s">
        <v>149</v>
      </c>
      <c r="E48" s="27">
        <v>0.4823</v>
      </c>
    </row>
    <row r="49" customHeight="true" spans="1:5">
      <c r="A49" s="20">
        <v>46</v>
      </c>
      <c r="B49" s="21" t="s">
        <v>12</v>
      </c>
      <c r="C49" s="22" t="s">
        <v>139</v>
      </c>
      <c r="D49" s="24" t="s">
        <v>151</v>
      </c>
      <c r="E49" s="27">
        <v>0.3814</v>
      </c>
    </row>
    <row r="50" customHeight="true" spans="1:5">
      <c r="A50" s="20">
        <v>47</v>
      </c>
      <c r="B50" s="21" t="s">
        <v>12</v>
      </c>
      <c r="C50" s="22" t="s">
        <v>139</v>
      </c>
      <c r="D50" s="24" t="s">
        <v>153</v>
      </c>
      <c r="E50" s="27">
        <v>4.9876</v>
      </c>
    </row>
    <row r="51" customHeight="true" spans="1:5">
      <c r="A51" s="20">
        <v>48</v>
      </c>
      <c r="B51" s="21" t="s">
        <v>12</v>
      </c>
      <c r="C51" s="22" t="s">
        <v>155</v>
      </c>
      <c r="D51" s="24" t="s">
        <v>154</v>
      </c>
      <c r="E51" s="27">
        <v>8.2131</v>
      </c>
    </row>
    <row r="52" customHeight="true" spans="1:5">
      <c r="A52" s="20">
        <v>49</v>
      </c>
      <c r="B52" s="21" t="s">
        <v>12</v>
      </c>
      <c r="C52" s="22" t="s">
        <v>158</v>
      </c>
      <c r="D52" s="24" t="s">
        <v>157</v>
      </c>
      <c r="E52" s="27">
        <v>3.4732</v>
      </c>
    </row>
    <row r="53" customHeight="true" spans="1:5">
      <c r="A53" s="20">
        <v>50</v>
      </c>
      <c r="B53" s="21" t="s">
        <v>12</v>
      </c>
      <c r="C53" s="22" t="s">
        <v>158</v>
      </c>
      <c r="D53" s="24" t="s">
        <v>160</v>
      </c>
      <c r="E53" s="27">
        <v>4.7645</v>
      </c>
    </row>
    <row r="54" customHeight="true" spans="1:5">
      <c r="A54" s="20">
        <v>51</v>
      </c>
      <c r="B54" s="21" t="s">
        <v>12</v>
      </c>
      <c r="C54" s="22" t="s">
        <v>163</v>
      </c>
      <c r="D54" s="24" t="s">
        <v>162</v>
      </c>
      <c r="E54" s="27">
        <v>1.292</v>
      </c>
    </row>
    <row r="55" customHeight="true" spans="1:5">
      <c r="A55" s="20">
        <v>52</v>
      </c>
      <c r="B55" s="21" t="s">
        <v>12</v>
      </c>
      <c r="C55" s="22" t="s">
        <v>163</v>
      </c>
      <c r="D55" s="24" t="s">
        <v>165</v>
      </c>
      <c r="E55" s="27">
        <v>0.258</v>
      </c>
    </row>
    <row r="56" customHeight="true" spans="1:5">
      <c r="A56" s="20">
        <v>53</v>
      </c>
      <c r="B56" s="21" t="s">
        <v>12</v>
      </c>
      <c r="C56" s="22" t="s">
        <v>163</v>
      </c>
      <c r="D56" s="24" t="s">
        <v>166</v>
      </c>
      <c r="E56" s="27">
        <v>0.3274</v>
      </c>
    </row>
    <row r="57" customHeight="true" spans="1:5">
      <c r="A57" s="20">
        <v>54</v>
      </c>
      <c r="B57" s="21" t="s">
        <v>12</v>
      </c>
      <c r="C57" s="22" t="s">
        <v>163</v>
      </c>
      <c r="D57" s="24" t="s">
        <v>167</v>
      </c>
      <c r="E57" s="27">
        <v>1.1942</v>
      </c>
    </row>
    <row r="58" customHeight="true" spans="1:5">
      <c r="A58" s="20">
        <v>55</v>
      </c>
      <c r="B58" s="21" t="s">
        <v>12</v>
      </c>
      <c r="C58" s="22" t="s">
        <v>163</v>
      </c>
      <c r="D58" s="24" t="s">
        <v>169</v>
      </c>
      <c r="E58" s="27">
        <v>2.2899</v>
      </c>
    </row>
    <row r="59" customHeight="true" spans="1:5">
      <c r="A59" s="20">
        <v>56</v>
      </c>
      <c r="B59" s="21" t="s">
        <v>12</v>
      </c>
      <c r="C59" s="22" t="s">
        <v>163</v>
      </c>
      <c r="D59" s="24" t="s">
        <v>170</v>
      </c>
      <c r="E59" s="27">
        <v>0.7663</v>
      </c>
    </row>
    <row r="60" customHeight="true" spans="1:5">
      <c r="A60" s="20">
        <v>57</v>
      </c>
      <c r="B60" s="21" t="s">
        <v>12</v>
      </c>
      <c r="C60" s="22" t="s">
        <v>163</v>
      </c>
      <c r="D60" s="24" t="s">
        <v>172</v>
      </c>
      <c r="E60" s="27">
        <v>0.1508</v>
      </c>
    </row>
    <row r="61" customHeight="true" spans="1:5">
      <c r="A61" s="20">
        <v>58</v>
      </c>
      <c r="B61" s="21" t="s">
        <v>12</v>
      </c>
      <c r="C61" s="22" t="s">
        <v>175</v>
      </c>
      <c r="D61" s="24" t="s">
        <v>174</v>
      </c>
      <c r="E61" s="27">
        <v>1.0815</v>
      </c>
    </row>
    <row r="62" customHeight="true" spans="1:5">
      <c r="A62" s="20">
        <v>59</v>
      </c>
      <c r="B62" s="21" t="s">
        <v>12</v>
      </c>
      <c r="C62" s="22" t="s">
        <v>175</v>
      </c>
      <c r="D62" s="24" t="s">
        <v>177</v>
      </c>
      <c r="E62" s="27">
        <v>1.7641</v>
      </c>
    </row>
    <row r="63" customHeight="true" spans="1:5">
      <c r="A63" s="20">
        <v>60</v>
      </c>
      <c r="B63" s="21" t="s">
        <v>12</v>
      </c>
      <c r="C63" s="22" t="s">
        <v>175</v>
      </c>
      <c r="D63" s="24" t="s">
        <v>178</v>
      </c>
      <c r="E63" s="27">
        <v>0.9838</v>
      </c>
    </row>
    <row r="64" customHeight="true" spans="1:5">
      <c r="A64" s="20">
        <v>61</v>
      </c>
      <c r="B64" s="21" t="s">
        <v>12</v>
      </c>
      <c r="C64" s="22" t="s">
        <v>175</v>
      </c>
      <c r="D64" s="24" t="s">
        <v>180</v>
      </c>
      <c r="E64" s="27">
        <v>0.8029</v>
      </c>
    </row>
    <row r="65" customHeight="true" spans="1:5">
      <c r="A65" s="20">
        <v>62</v>
      </c>
      <c r="B65" s="21" t="s">
        <v>12</v>
      </c>
      <c r="C65" s="22" t="s">
        <v>175</v>
      </c>
      <c r="D65" s="24" t="s">
        <v>182</v>
      </c>
      <c r="E65" s="27">
        <v>0.9507</v>
      </c>
    </row>
    <row r="66" customHeight="true" spans="1:5">
      <c r="A66" s="20">
        <v>63</v>
      </c>
      <c r="B66" s="21" t="s">
        <v>12</v>
      </c>
      <c r="C66" s="22" t="s">
        <v>175</v>
      </c>
      <c r="D66" s="24" t="s">
        <v>184</v>
      </c>
      <c r="E66" s="27">
        <v>0.6473</v>
      </c>
    </row>
    <row r="67" customHeight="true" spans="1:5">
      <c r="A67" s="20">
        <v>64</v>
      </c>
      <c r="B67" s="21" t="s">
        <v>12</v>
      </c>
      <c r="C67" s="22" t="s">
        <v>175</v>
      </c>
      <c r="D67" s="24" t="s">
        <v>186</v>
      </c>
      <c r="E67" s="27">
        <v>0.3197</v>
      </c>
    </row>
    <row r="68" customHeight="true" spans="1:5">
      <c r="A68" s="20">
        <v>65</v>
      </c>
      <c r="B68" s="21" t="s">
        <v>12</v>
      </c>
      <c r="C68" s="22" t="s">
        <v>175</v>
      </c>
      <c r="D68" s="24" t="s">
        <v>188</v>
      </c>
      <c r="E68" s="27">
        <v>1.0733</v>
      </c>
    </row>
    <row r="69" customHeight="true" spans="1:5">
      <c r="A69" s="20">
        <v>66</v>
      </c>
      <c r="B69" s="21" t="s">
        <v>12</v>
      </c>
      <c r="C69" s="22" t="s">
        <v>175</v>
      </c>
      <c r="D69" s="24" t="s">
        <v>190</v>
      </c>
      <c r="E69" s="27">
        <v>2.2357</v>
      </c>
    </row>
    <row r="70" customHeight="true" spans="1:5">
      <c r="A70" s="20">
        <v>67</v>
      </c>
      <c r="B70" s="21" t="s">
        <v>12</v>
      </c>
      <c r="C70" s="22" t="s">
        <v>175</v>
      </c>
      <c r="D70" s="24" t="s">
        <v>192</v>
      </c>
      <c r="E70" s="27">
        <v>0.0463</v>
      </c>
    </row>
    <row r="71" customHeight="true" spans="1:5">
      <c r="A71" s="20">
        <v>68</v>
      </c>
      <c r="B71" s="21" t="s">
        <v>12</v>
      </c>
      <c r="C71" s="22" t="s">
        <v>175</v>
      </c>
      <c r="D71" s="24" t="s">
        <v>193</v>
      </c>
      <c r="E71" s="27">
        <v>0.1232</v>
      </c>
    </row>
    <row r="72" customHeight="true" spans="1:5">
      <c r="A72" s="20">
        <v>69</v>
      </c>
      <c r="B72" s="21" t="s">
        <v>12</v>
      </c>
      <c r="C72" s="22" t="s">
        <v>175</v>
      </c>
      <c r="D72" s="24" t="s">
        <v>195</v>
      </c>
      <c r="E72" s="27">
        <v>0.7028</v>
      </c>
    </row>
    <row r="73" customHeight="true" spans="1:5">
      <c r="A73" s="20">
        <v>70</v>
      </c>
      <c r="B73" s="21" t="s">
        <v>12</v>
      </c>
      <c r="C73" s="22" t="s">
        <v>175</v>
      </c>
      <c r="D73" s="24" t="s">
        <v>196</v>
      </c>
      <c r="E73" s="27">
        <v>1.5064</v>
      </c>
    </row>
    <row r="74" customHeight="true" spans="1:5">
      <c r="A74" s="20">
        <v>71</v>
      </c>
      <c r="B74" s="21" t="s">
        <v>12</v>
      </c>
      <c r="C74" s="22" t="s">
        <v>175</v>
      </c>
      <c r="D74" s="24" t="s">
        <v>198</v>
      </c>
      <c r="E74" s="27">
        <v>1.2259</v>
      </c>
    </row>
    <row r="75" customHeight="true" spans="1:5">
      <c r="A75" s="20">
        <v>72</v>
      </c>
      <c r="B75" s="21" t="s">
        <v>12</v>
      </c>
      <c r="C75" s="22" t="s">
        <v>175</v>
      </c>
      <c r="D75" s="24" t="s">
        <v>200</v>
      </c>
      <c r="E75" s="27">
        <v>1.9399</v>
      </c>
    </row>
    <row r="76" customHeight="true" spans="1:5">
      <c r="A76" s="20">
        <v>73</v>
      </c>
      <c r="B76" s="21" t="s">
        <v>12</v>
      </c>
      <c r="C76" s="22" t="s">
        <v>175</v>
      </c>
      <c r="D76" s="24" t="s">
        <v>202</v>
      </c>
      <c r="E76" s="27">
        <v>4.0068</v>
      </c>
    </row>
    <row r="77" customHeight="true" spans="1:5">
      <c r="A77" s="20">
        <v>74</v>
      </c>
      <c r="B77" s="21" t="s">
        <v>12</v>
      </c>
      <c r="C77" s="22" t="s">
        <v>175</v>
      </c>
      <c r="D77" s="24" t="s">
        <v>204</v>
      </c>
      <c r="E77" s="27">
        <v>15.8588</v>
      </c>
    </row>
    <row r="78" customHeight="true" spans="1:5">
      <c r="A78" s="20">
        <v>75</v>
      </c>
      <c r="B78" s="21" t="s">
        <v>12</v>
      </c>
      <c r="C78" s="22" t="s">
        <v>175</v>
      </c>
      <c r="D78" s="24" t="s">
        <v>205</v>
      </c>
      <c r="E78" s="27">
        <v>35.5836</v>
      </c>
    </row>
    <row r="79" customHeight="true" spans="1:5">
      <c r="A79" s="20">
        <v>76</v>
      </c>
      <c r="B79" s="21" t="s">
        <v>12</v>
      </c>
      <c r="C79" s="22" t="s">
        <v>175</v>
      </c>
      <c r="D79" s="24" t="s">
        <v>209</v>
      </c>
      <c r="E79" s="27">
        <v>4.4049</v>
      </c>
    </row>
    <row r="80" customHeight="true" spans="1:5">
      <c r="A80" s="20">
        <v>77</v>
      </c>
      <c r="B80" s="21" t="s">
        <v>12</v>
      </c>
      <c r="C80" s="22" t="s">
        <v>175</v>
      </c>
      <c r="D80" s="24" t="s">
        <v>211</v>
      </c>
      <c r="E80" s="27">
        <v>4.6453</v>
      </c>
    </row>
    <row r="81" customHeight="true" spans="1:5">
      <c r="A81" s="20">
        <v>78</v>
      </c>
      <c r="B81" s="21" t="s">
        <v>12</v>
      </c>
      <c r="C81" s="22" t="s">
        <v>175</v>
      </c>
      <c r="D81" s="24" t="s">
        <v>213</v>
      </c>
      <c r="E81" s="27">
        <v>2.6341</v>
      </c>
    </row>
    <row r="82" customHeight="true" spans="1:5">
      <c r="A82" s="20">
        <v>79</v>
      </c>
      <c r="B82" s="21" t="s">
        <v>12</v>
      </c>
      <c r="C82" s="22" t="s">
        <v>175</v>
      </c>
      <c r="D82" s="24" t="s">
        <v>215</v>
      </c>
      <c r="E82" s="27">
        <v>3.1538</v>
      </c>
    </row>
    <row r="83" customHeight="true" spans="1:5">
      <c r="A83" s="20">
        <v>80</v>
      </c>
      <c r="B83" s="21" t="s">
        <v>12</v>
      </c>
      <c r="C83" s="22" t="s">
        <v>217</v>
      </c>
      <c r="D83" s="24" t="s">
        <v>216</v>
      </c>
      <c r="E83" s="27">
        <v>4.1346</v>
      </c>
    </row>
    <row r="84" customHeight="true" spans="1:5">
      <c r="A84" s="20">
        <v>81</v>
      </c>
      <c r="B84" s="21" t="s">
        <v>12</v>
      </c>
      <c r="C84" s="22" t="s">
        <v>217</v>
      </c>
      <c r="D84" s="24" t="s">
        <v>218</v>
      </c>
      <c r="E84" s="27">
        <v>1.1335</v>
      </c>
    </row>
    <row r="85" customHeight="true" spans="1:5">
      <c r="A85" s="20">
        <v>82</v>
      </c>
      <c r="B85" s="21" t="s">
        <v>12</v>
      </c>
      <c r="C85" s="22" t="s">
        <v>217</v>
      </c>
      <c r="D85" s="24" t="s">
        <v>220</v>
      </c>
      <c r="E85" s="27">
        <v>0.4159</v>
      </c>
    </row>
    <row r="86" customHeight="true" spans="1:5">
      <c r="A86" s="20">
        <v>83</v>
      </c>
      <c r="B86" s="21" t="s">
        <v>12</v>
      </c>
      <c r="C86" s="22" t="s">
        <v>217</v>
      </c>
      <c r="D86" s="24" t="s">
        <v>221</v>
      </c>
      <c r="E86" s="27">
        <v>1.4531</v>
      </c>
    </row>
    <row r="87" customHeight="true" spans="1:5">
      <c r="A87" s="20">
        <v>84</v>
      </c>
      <c r="B87" s="21" t="s">
        <v>12</v>
      </c>
      <c r="C87" s="22" t="s">
        <v>217</v>
      </c>
      <c r="D87" s="24" t="s">
        <v>222</v>
      </c>
      <c r="E87" s="27">
        <v>0.4174</v>
      </c>
    </row>
    <row r="88" customHeight="true" spans="1:5">
      <c r="A88" s="20">
        <v>85</v>
      </c>
      <c r="B88" s="21" t="s">
        <v>12</v>
      </c>
      <c r="C88" s="22" t="s">
        <v>217</v>
      </c>
      <c r="D88" s="24" t="s">
        <v>224</v>
      </c>
      <c r="E88" s="27">
        <v>0.0855</v>
      </c>
    </row>
    <row r="89" customHeight="true" spans="1:5">
      <c r="A89" s="20">
        <v>86</v>
      </c>
      <c r="B89" s="21" t="s">
        <v>12</v>
      </c>
      <c r="C89" s="22" t="s">
        <v>217</v>
      </c>
      <c r="D89" s="24" t="s">
        <v>225</v>
      </c>
      <c r="E89" s="27">
        <v>3.2111</v>
      </c>
    </row>
    <row r="90" customHeight="true" spans="1:5">
      <c r="A90" s="20">
        <v>87</v>
      </c>
      <c r="B90" s="21" t="s">
        <v>12</v>
      </c>
      <c r="C90" s="22" t="s">
        <v>217</v>
      </c>
      <c r="D90" s="24" t="s">
        <v>227</v>
      </c>
      <c r="E90" s="27">
        <v>1.4476</v>
      </c>
    </row>
    <row r="91" customHeight="true" spans="1:5">
      <c r="A91" s="20">
        <v>88</v>
      </c>
      <c r="B91" s="21" t="s">
        <v>12</v>
      </c>
      <c r="C91" s="22" t="s">
        <v>217</v>
      </c>
      <c r="D91" s="24" t="s">
        <v>229</v>
      </c>
      <c r="E91" s="27">
        <v>0.2547</v>
      </c>
    </row>
    <row r="92" customHeight="true" spans="1:5">
      <c r="A92" s="20">
        <v>89</v>
      </c>
      <c r="B92" s="21" t="s">
        <v>12</v>
      </c>
      <c r="C92" s="22" t="s">
        <v>217</v>
      </c>
      <c r="D92" s="24" t="s">
        <v>231</v>
      </c>
      <c r="E92" s="27">
        <v>0.1878</v>
      </c>
    </row>
    <row r="93" customHeight="true" spans="1:5">
      <c r="A93" s="20">
        <v>90</v>
      </c>
      <c r="B93" s="21" t="s">
        <v>12</v>
      </c>
      <c r="C93" s="22" t="s">
        <v>217</v>
      </c>
      <c r="D93" s="24" t="s">
        <v>232</v>
      </c>
      <c r="E93" s="27">
        <v>0.0919</v>
      </c>
    </row>
    <row r="94" customHeight="true" spans="1:5">
      <c r="A94" s="20">
        <v>91</v>
      </c>
      <c r="B94" s="21" t="s">
        <v>12</v>
      </c>
      <c r="C94" s="22" t="s">
        <v>217</v>
      </c>
      <c r="D94" s="24" t="s">
        <v>233</v>
      </c>
      <c r="E94" s="27">
        <v>3.3985</v>
      </c>
    </row>
    <row r="95" customHeight="true" spans="1:5">
      <c r="A95" s="20">
        <v>92</v>
      </c>
      <c r="B95" s="21" t="s">
        <v>12</v>
      </c>
      <c r="C95" s="22" t="s">
        <v>217</v>
      </c>
      <c r="D95" s="24" t="s">
        <v>237</v>
      </c>
      <c r="E95" s="27">
        <v>0.1071</v>
      </c>
    </row>
    <row r="96" customHeight="true" spans="1:5">
      <c r="A96" s="20">
        <v>93</v>
      </c>
      <c r="B96" s="21" t="s">
        <v>12</v>
      </c>
      <c r="C96" s="22" t="s">
        <v>239</v>
      </c>
      <c r="D96" s="24" t="s">
        <v>238</v>
      </c>
      <c r="E96" s="27">
        <v>0.2262</v>
      </c>
    </row>
    <row r="97" customHeight="true" spans="1:5">
      <c r="A97" s="20">
        <v>94</v>
      </c>
      <c r="B97" s="21" t="s">
        <v>12</v>
      </c>
      <c r="C97" s="22" t="s">
        <v>239</v>
      </c>
      <c r="D97" s="24" t="s">
        <v>241</v>
      </c>
      <c r="E97" s="27">
        <v>1.1156</v>
      </c>
    </row>
    <row r="98" customHeight="true" spans="1:5">
      <c r="A98" s="20">
        <v>95</v>
      </c>
      <c r="B98" s="21" t="s">
        <v>12</v>
      </c>
      <c r="C98" s="22" t="s">
        <v>239</v>
      </c>
      <c r="D98" s="24" t="s">
        <v>243</v>
      </c>
      <c r="E98" s="27">
        <v>1.3981</v>
      </c>
    </row>
    <row r="99" customHeight="true" spans="1:5">
      <c r="A99" s="20">
        <v>96</v>
      </c>
      <c r="B99" s="21" t="s">
        <v>12</v>
      </c>
      <c r="C99" s="22" t="s">
        <v>245</v>
      </c>
      <c r="D99" s="24" t="s">
        <v>244</v>
      </c>
      <c r="E99" s="27">
        <v>0.2881</v>
      </c>
    </row>
    <row r="100" customHeight="true" spans="1:5">
      <c r="A100" s="20">
        <v>97</v>
      </c>
      <c r="B100" s="21" t="s">
        <v>13</v>
      </c>
      <c r="C100" s="22" t="s">
        <v>248</v>
      </c>
      <c r="D100" s="24" t="s">
        <v>247</v>
      </c>
      <c r="E100" s="27">
        <v>1.1175</v>
      </c>
    </row>
    <row r="101" customHeight="true" spans="1:5">
      <c r="A101" s="20">
        <v>98</v>
      </c>
      <c r="B101" s="21" t="s">
        <v>13</v>
      </c>
      <c r="C101" s="22" t="s">
        <v>251</v>
      </c>
      <c r="D101" s="24" t="s">
        <v>250</v>
      </c>
      <c r="E101" s="27">
        <v>1.0537</v>
      </c>
    </row>
    <row r="102" customHeight="true" spans="1:5">
      <c r="A102" s="20">
        <v>99</v>
      </c>
      <c r="B102" s="21" t="s">
        <v>13</v>
      </c>
      <c r="C102" s="22" t="s">
        <v>251</v>
      </c>
      <c r="D102" s="24" t="s">
        <v>253</v>
      </c>
      <c r="E102" s="27">
        <v>0.1041</v>
      </c>
    </row>
    <row r="103" customHeight="true" spans="1:5">
      <c r="A103" s="20">
        <v>100</v>
      </c>
      <c r="B103" s="21" t="s">
        <v>13</v>
      </c>
      <c r="C103" s="22" t="s">
        <v>251</v>
      </c>
      <c r="D103" s="24" t="s">
        <v>255</v>
      </c>
      <c r="E103" s="27">
        <v>0.7767</v>
      </c>
    </row>
    <row r="104" customHeight="true" spans="1:5">
      <c r="A104" s="20">
        <v>101</v>
      </c>
      <c r="B104" s="21" t="s">
        <v>13</v>
      </c>
      <c r="C104" s="22" t="s">
        <v>258</v>
      </c>
      <c r="D104" s="24" t="s">
        <v>257</v>
      </c>
      <c r="E104" s="27">
        <v>1.0541</v>
      </c>
    </row>
    <row r="105" customHeight="true" spans="1:5">
      <c r="A105" s="20">
        <v>102</v>
      </c>
      <c r="B105" s="21" t="s">
        <v>13</v>
      </c>
      <c r="C105" s="22" t="s">
        <v>258</v>
      </c>
      <c r="D105" s="24" t="s">
        <v>260</v>
      </c>
      <c r="E105" s="27">
        <v>1.603</v>
      </c>
    </row>
    <row r="106" customHeight="true" spans="1:5">
      <c r="A106" s="20">
        <v>103</v>
      </c>
      <c r="B106" s="21" t="s">
        <v>13</v>
      </c>
      <c r="C106" s="22" t="s">
        <v>264</v>
      </c>
      <c r="D106" s="24" t="s">
        <v>263</v>
      </c>
      <c r="E106" s="27">
        <v>1.4541</v>
      </c>
    </row>
    <row r="107" customHeight="true" spans="1:5">
      <c r="A107" s="20">
        <v>104</v>
      </c>
      <c r="B107" s="21" t="s">
        <v>15</v>
      </c>
      <c r="C107" s="22" t="s">
        <v>272</v>
      </c>
      <c r="D107" s="24" t="s">
        <v>271</v>
      </c>
      <c r="E107" s="27">
        <v>2.465</v>
      </c>
    </row>
    <row r="108" customHeight="true" spans="1:5">
      <c r="A108" s="20">
        <v>105</v>
      </c>
      <c r="B108" s="21" t="s">
        <v>15</v>
      </c>
      <c r="C108" s="22" t="s">
        <v>272</v>
      </c>
      <c r="D108" s="24" t="s">
        <v>274</v>
      </c>
      <c r="E108" s="27">
        <v>0.9759</v>
      </c>
    </row>
    <row r="109" customHeight="true" spans="1:5">
      <c r="A109" s="20">
        <v>106</v>
      </c>
      <c r="B109" s="21" t="s">
        <v>15</v>
      </c>
      <c r="C109" s="22" t="s">
        <v>272</v>
      </c>
      <c r="D109" s="24" t="s">
        <v>276</v>
      </c>
      <c r="E109" s="27">
        <v>0.0908</v>
      </c>
    </row>
    <row r="110" customHeight="true" spans="1:5">
      <c r="A110" s="20">
        <v>107</v>
      </c>
      <c r="B110" s="21" t="s">
        <v>15</v>
      </c>
      <c r="C110" s="22" t="s">
        <v>272</v>
      </c>
      <c r="D110" s="24" t="s">
        <v>277</v>
      </c>
      <c r="E110" s="27">
        <v>0.4162</v>
      </c>
    </row>
    <row r="111" customHeight="true" spans="1:5">
      <c r="A111" s="20">
        <v>108</v>
      </c>
      <c r="B111" s="21" t="s">
        <v>15</v>
      </c>
      <c r="C111" s="22" t="s">
        <v>272</v>
      </c>
      <c r="D111" s="24" t="s">
        <v>279</v>
      </c>
      <c r="E111" s="27">
        <v>0.187</v>
      </c>
    </row>
    <row r="112" customHeight="true" spans="1:5">
      <c r="A112" s="20">
        <v>109</v>
      </c>
      <c r="B112" s="21" t="s">
        <v>16</v>
      </c>
      <c r="C112" s="22" t="s">
        <v>282</v>
      </c>
      <c r="D112" s="24" t="s">
        <v>281</v>
      </c>
      <c r="E112" s="27">
        <v>3.6698</v>
      </c>
    </row>
    <row r="113" customHeight="true" spans="1:5">
      <c r="A113" s="20">
        <v>110</v>
      </c>
      <c r="B113" s="21" t="s">
        <v>16</v>
      </c>
      <c r="C113" s="22" t="s">
        <v>282</v>
      </c>
      <c r="D113" s="24" t="s">
        <v>284</v>
      </c>
      <c r="E113" s="27">
        <v>0.5385</v>
      </c>
    </row>
    <row r="114" customHeight="true" spans="1:5">
      <c r="A114" s="20">
        <v>111</v>
      </c>
      <c r="B114" s="21" t="s">
        <v>16</v>
      </c>
      <c r="C114" s="22" t="s">
        <v>282</v>
      </c>
      <c r="D114" s="24" t="s">
        <v>286</v>
      </c>
      <c r="E114" s="27">
        <v>0.29</v>
      </c>
    </row>
    <row r="115" customHeight="true" spans="1:5">
      <c r="A115" s="20">
        <v>112</v>
      </c>
      <c r="B115" s="21" t="s">
        <v>16</v>
      </c>
      <c r="C115" s="22" t="s">
        <v>282</v>
      </c>
      <c r="D115" s="24" t="s">
        <v>288</v>
      </c>
      <c r="E115" s="27">
        <v>0.4361</v>
      </c>
    </row>
    <row r="116" customHeight="true" spans="1:5">
      <c r="A116" s="20">
        <v>113</v>
      </c>
      <c r="B116" s="21" t="s">
        <v>16</v>
      </c>
      <c r="C116" s="22" t="s">
        <v>291</v>
      </c>
      <c r="D116" s="24" t="s">
        <v>290</v>
      </c>
      <c r="E116" s="27">
        <v>0.8842</v>
      </c>
    </row>
    <row r="117" customHeight="true" spans="1:5">
      <c r="A117" s="20">
        <v>114</v>
      </c>
      <c r="B117" s="21" t="s">
        <v>16</v>
      </c>
      <c r="C117" s="22" t="s">
        <v>291</v>
      </c>
      <c r="D117" s="24" t="s">
        <v>293</v>
      </c>
      <c r="E117" s="27">
        <v>0.919</v>
      </c>
    </row>
    <row r="118" customHeight="true" spans="1:5">
      <c r="A118" s="20">
        <v>115</v>
      </c>
      <c r="B118" s="21" t="s">
        <v>16</v>
      </c>
      <c r="C118" s="22" t="s">
        <v>296</v>
      </c>
      <c r="D118" s="24" t="s">
        <v>295</v>
      </c>
      <c r="E118" s="27">
        <v>4.789</v>
      </c>
    </row>
    <row r="119" customHeight="true" spans="1:5">
      <c r="A119" s="20">
        <v>116</v>
      </c>
      <c r="B119" s="21" t="s">
        <v>17</v>
      </c>
      <c r="C119" s="22" t="s">
        <v>251</v>
      </c>
      <c r="D119" s="24" t="s">
        <v>298</v>
      </c>
      <c r="E119" s="27">
        <v>1.4189</v>
      </c>
    </row>
    <row r="120" customHeight="true" spans="1:5">
      <c r="A120" s="20">
        <v>117</v>
      </c>
      <c r="B120" s="21" t="s">
        <v>17</v>
      </c>
      <c r="C120" s="22" t="s">
        <v>251</v>
      </c>
      <c r="D120" s="24" t="s">
        <v>300</v>
      </c>
      <c r="E120" s="27">
        <v>0.8692</v>
      </c>
    </row>
    <row r="121" customHeight="true" spans="1:5">
      <c r="A121" s="20">
        <v>118</v>
      </c>
      <c r="B121" s="21" t="s">
        <v>21</v>
      </c>
      <c r="C121" s="22" t="s">
        <v>311</v>
      </c>
      <c r="D121" s="24" t="s">
        <v>310</v>
      </c>
      <c r="E121" s="27">
        <v>0.6741</v>
      </c>
    </row>
    <row r="122" customHeight="true" spans="1:5">
      <c r="A122" s="20">
        <v>119</v>
      </c>
      <c r="B122" s="21" t="s">
        <v>21</v>
      </c>
      <c r="C122" s="22" t="s">
        <v>311</v>
      </c>
      <c r="D122" s="24" t="s">
        <v>313</v>
      </c>
      <c r="E122" s="27">
        <v>0.1895</v>
      </c>
    </row>
    <row r="123" customHeight="true" spans="1:5">
      <c r="A123" s="20">
        <v>120</v>
      </c>
      <c r="B123" s="21" t="s">
        <v>21</v>
      </c>
      <c r="C123" s="22" t="s">
        <v>311</v>
      </c>
      <c r="D123" s="24" t="s">
        <v>314</v>
      </c>
      <c r="E123" s="27">
        <v>0.052</v>
      </c>
    </row>
    <row r="124" customHeight="true" spans="1:5">
      <c r="A124" s="20">
        <v>121</v>
      </c>
      <c r="B124" s="21" t="s">
        <v>21</v>
      </c>
      <c r="C124" s="22" t="s">
        <v>311</v>
      </c>
      <c r="D124" s="24" t="s">
        <v>315</v>
      </c>
      <c r="E124" s="27">
        <v>0.2579</v>
      </c>
    </row>
    <row r="125" customHeight="true" spans="1:5">
      <c r="A125" s="20">
        <v>122</v>
      </c>
      <c r="B125" s="21" t="s">
        <v>21</v>
      </c>
      <c r="C125" s="22" t="s">
        <v>311</v>
      </c>
      <c r="D125" s="24" t="s">
        <v>316</v>
      </c>
      <c r="E125" s="27">
        <v>0.1444</v>
      </c>
    </row>
    <row r="126" customHeight="true" spans="1:5">
      <c r="A126" s="20">
        <v>123</v>
      </c>
      <c r="B126" s="21" t="s">
        <v>21</v>
      </c>
      <c r="C126" s="22" t="s">
        <v>311</v>
      </c>
      <c r="D126" s="24" t="s">
        <v>317</v>
      </c>
      <c r="E126" s="27">
        <v>0.052</v>
      </c>
    </row>
    <row r="127" customHeight="true" spans="1:5">
      <c r="A127" s="20">
        <v>124</v>
      </c>
      <c r="B127" s="21" t="s">
        <v>21</v>
      </c>
      <c r="C127" s="22" t="s">
        <v>311</v>
      </c>
      <c r="D127" s="24" t="s">
        <v>318</v>
      </c>
      <c r="E127" s="27">
        <v>0.0534</v>
      </c>
    </row>
    <row r="128" customHeight="true" spans="1:5">
      <c r="A128" s="20">
        <v>125</v>
      </c>
      <c r="B128" s="21" t="s">
        <v>21</v>
      </c>
      <c r="C128" s="22" t="s">
        <v>311</v>
      </c>
      <c r="D128" s="24" t="s">
        <v>319</v>
      </c>
      <c r="E128" s="27">
        <v>0.2851</v>
      </c>
    </row>
    <row r="129" customHeight="true" spans="1:5">
      <c r="A129" s="20">
        <v>126</v>
      </c>
      <c r="B129" s="21" t="s">
        <v>21</v>
      </c>
      <c r="C129" s="22" t="s">
        <v>311</v>
      </c>
      <c r="D129" s="24" t="s">
        <v>320</v>
      </c>
      <c r="E129" s="27">
        <v>0.0195</v>
      </c>
    </row>
    <row r="130" customHeight="true" spans="1:5">
      <c r="A130" s="20">
        <v>127</v>
      </c>
      <c r="B130" s="21" t="s">
        <v>21</v>
      </c>
      <c r="C130" s="22" t="s">
        <v>311</v>
      </c>
      <c r="D130" s="24" t="s">
        <v>321</v>
      </c>
      <c r="E130" s="27">
        <v>1.2163</v>
      </c>
    </row>
    <row r="131" customHeight="true" spans="1:5">
      <c r="A131" s="20">
        <v>128</v>
      </c>
      <c r="B131" s="21" t="s">
        <v>21</v>
      </c>
      <c r="C131" s="22" t="s">
        <v>311</v>
      </c>
      <c r="D131" s="24" t="s">
        <v>322</v>
      </c>
      <c r="E131" s="27">
        <v>1.9462</v>
      </c>
    </row>
    <row r="132" customHeight="true" spans="1:5">
      <c r="A132" s="20">
        <v>129</v>
      </c>
      <c r="B132" s="21" t="s">
        <v>21</v>
      </c>
      <c r="C132" s="22" t="s">
        <v>311</v>
      </c>
      <c r="D132" s="24" t="s">
        <v>323</v>
      </c>
      <c r="E132" s="27">
        <v>0.074</v>
      </c>
    </row>
    <row r="133" customHeight="true" spans="1:5">
      <c r="A133" s="20">
        <v>130</v>
      </c>
      <c r="B133" s="21" t="s">
        <v>24</v>
      </c>
      <c r="C133" s="22" t="s">
        <v>335</v>
      </c>
      <c r="D133" s="24" t="s">
        <v>334</v>
      </c>
      <c r="E133" s="27">
        <v>3.7251</v>
      </c>
    </row>
    <row r="134" customHeight="true" spans="1:5">
      <c r="A134" s="20">
        <v>131</v>
      </c>
      <c r="B134" s="21" t="s">
        <v>24</v>
      </c>
      <c r="C134" s="22" t="s">
        <v>335</v>
      </c>
      <c r="D134" s="24" t="s">
        <v>337</v>
      </c>
      <c r="E134" s="27">
        <v>1.2008</v>
      </c>
    </row>
    <row r="135" customHeight="true" spans="1:5">
      <c r="A135" s="20">
        <v>132</v>
      </c>
      <c r="B135" s="21" t="s">
        <v>24</v>
      </c>
      <c r="C135" s="22" t="s">
        <v>339</v>
      </c>
      <c r="D135" s="24" t="s">
        <v>338</v>
      </c>
      <c r="E135" s="27">
        <v>0.6015</v>
      </c>
    </row>
    <row r="136" customHeight="true" spans="1:5">
      <c r="A136" s="20">
        <v>133</v>
      </c>
      <c r="B136" s="21" t="s">
        <v>24</v>
      </c>
      <c r="C136" s="22" t="s">
        <v>339</v>
      </c>
      <c r="D136" s="24" t="s">
        <v>340</v>
      </c>
      <c r="E136" s="27">
        <v>0.283</v>
      </c>
    </row>
    <row r="137" customHeight="true" spans="1:5">
      <c r="A137" s="20">
        <v>134</v>
      </c>
      <c r="B137" s="21" t="s">
        <v>24</v>
      </c>
      <c r="C137" s="22" t="s">
        <v>339</v>
      </c>
      <c r="D137" s="24" t="s">
        <v>342</v>
      </c>
      <c r="E137" s="27">
        <v>0.4571</v>
      </c>
    </row>
    <row r="138" customHeight="true" spans="1:5">
      <c r="A138" s="20">
        <v>135</v>
      </c>
      <c r="B138" s="21" t="s">
        <v>24</v>
      </c>
      <c r="C138" s="22" t="s">
        <v>339</v>
      </c>
      <c r="D138" s="24" t="s">
        <v>344</v>
      </c>
      <c r="E138" s="27">
        <v>0.2047</v>
      </c>
    </row>
    <row r="139" customHeight="true" spans="1:5">
      <c r="A139" s="20">
        <v>136</v>
      </c>
      <c r="B139" s="21" t="s">
        <v>24</v>
      </c>
      <c r="C139" s="22" t="s">
        <v>339</v>
      </c>
      <c r="D139" s="24" t="s">
        <v>377</v>
      </c>
      <c r="E139" s="27">
        <v>0.5</v>
      </c>
    </row>
    <row r="140" customHeight="true" spans="1:5">
      <c r="A140" s="20">
        <v>137</v>
      </c>
      <c r="B140" s="21" t="s">
        <v>24</v>
      </c>
      <c r="C140" s="22" t="s">
        <v>339</v>
      </c>
      <c r="D140" s="24" t="s">
        <v>347</v>
      </c>
      <c r="E140" s="27">
        <v>0.1987</v>
      </c>
    </row>
    <row r="141" customHeight="true" spans="1:5">
      <c r="A141" s="20">
        <v>138</v>
      </c>
      <c r="B141" s="21" t="s">
        <v>24</v>
      </c>
      <c r="C141" s="22" t="s">
        <v>339</v>
      </c>
      <c r="D141" s="24" t="s">
        <v>349</v>
      </c>
      <c r="E141" s="27">
        <v>0.9355</v>
      </c>
    </row>
    <row r="142" customHeight="true" spans="1:5">
      <c r="A142" s="20">
        <v>139</v>
      </c>
      <c r="B142" s="21" t="s">
        <v>24</v>
      </c>
      <c r="C142" s="22" t="s">
        <v>339</v>
      </c>
      <c r="D142" s="24" t="s">
        <v>351</v>
      </c>
      <c r="E142" s="27">
        <v>0.1571</v>
      </c>
    </row>
    <row r="143" customHeight="true" spans="1:5">
      <c r="A143" s="20">
        <v>140</v>
      </c>
      <c r="B143" s="21" t="s">
        <v>25</v>
      </c>
      <c r="C143" s="22" t="s">
        <v>353</v>
      </c>
      <c r="D143" s="24" t="s">
        <v>352</v>
      </c>
      <c r="E143" s="27">
        <v>6.4707</v>
      </c>
    </row>
    <row r="144" customHeight="true" spans="1:5">
      <c r="A144" s="20">
        <v>141</v>
      </c>
      <c r="B144" s="21" t="s">
        <v>26</v>
      </c>
      <c r="C144" s="22" t="s">
        <v>356</v>
      </c>
      <c r="D144" s="24" t="s">
        <v>355</v>
      </c>
      <c r="E144" s="27">
        <v>0.1423</v>
      </c>
    </row>
    <row r="145" customHeight="true" spans="1:5">
      <c r="A145" s="20">
        <v>142</v>
      </c>
      <c r="B145" s="21" t="s">
        <v>26</v>
      </c>
      <c r="C145" s="22" t="s">
        <v>356</v>
      </c>
      <c r="D145" s="24" t="s">
        <v>357</v>
      </c>
      <c r="E145" s="27">
        <v>4.9689</v>
      </c>
    </row>
    <row r="146" customHeight="true" spans="1:5">
      <c r="A146" s="20">
        <v>143</v>
      </c>
      <c r="B146" s="21" t="s">
        <v>26</v>
      </c>
      <c r="C146" s="22" t="s">
        <v>356</v>
      </c>
      <c r="D146" s="24" t="s">
        <v>359</v>
      </c>
      <c r="E146" s="27">
        <v>1.3751</v>
      </c>
    </row>
    <row r="147" customHeight="true" spans="1:5">
      <c r="A147" s="20">
        <v>144</v>
      </c>
      <c r="B147" s="21" t="s">
        <v>26</v>
      </c>
      <c r="C147" s="22" t="s">
        <v>362</v>
      </c>
      <c r="D147" s="24" t="s">
        <v>361</v>
      </c>
      <c r="E147" s="27">
        <v>0.5104</v>
      </c>
    </row>
    <row r="148" customHeight="true" spans="1:5">
      <c r="A148" s="20">
        <v>145</v>
      </c>
      <c r="B148" s="21" t="s">
        <v>26</v>
      </c>
      <c r="C148" s="22" t="s">
        <v>362</v>
      </c>
      <c r="D148" s="24" t="s">
        <v>363</v>
      </c>
      <c r="E148" s="27">
        <v>1.7111</v>
      </c>
    </row>
    <row r="149" customHeight="true" spans="1:5">
      <c r="A149" s="20">
        <v>146</v>
      </c>
      <c r="B149" s="21" t="s">
        <v>27</v>
      </c>
      <c r="C149" s="22" t="s">
        <v>378</v>
      </c>
      <c r="D149" s="24" t="s">
        <v>364</v>
      </c>
      <c r="E149" s="27">
        <v>1.5792</v>
      </c>
    </row>
    <row r="150" customHeight="true" spans="1:5">
      <c r="A150" s="20">
        <v>147</v>
      </c>
      <c r="B150" s="21" t="s">
        <v>27</v>
      </c>
      <c r="C150" s="22" t="s">
        <v>378</v>
      </c>
      <c r="D150" s="24" t="s">
        <v>365</v>
      </c>
      <c r="E150" s="27">
        <v>0.7731</v>
      </c>
    </row>
    <row r="151" customHeight="true" spans="1:5">
      <c r="A151" s="20">
        <v>148</v>
      </c>
      <c r="B151" s="21" t="s">
        <v>27</v>
      </c>
      <c r="C151" s="22" t="s">
        <v>378</v>
      </c>
      <c r="D151" s="24" t="s">
        <v>366</v>
      </c>
      <c r="E151" s="27">
        <v>0.1878</v>
      </c>
    </row>
    <row r="152" customHeight="true" spans="1:5">
      <c r="A152" s="20">
        <v>149</v>
      </c>
      <c r="B152" s="21" t="s">
        <v>27</v>
      </c>
      <c r="C152" s="22" t="s">
        <v>378</v>
      </c>
      <c r="D152" s="24" t="s">
        <v>367</v>
      </c>
      <c r="E152" s="27">
        <v>0.0229</v>
      </c>
    </row>
    <row r="153" customHeight="true" spans="1:5">
      <c r="A153" s="20">
        <v>150</v>
      </c>
      <c r="B153" s="21" t="s">
        <v>29</v>
      </c>
      <c r="C153" s="22" t="s">
        <v>371</v>
      </c>
      <c r="D153" s="24" t="s">
        <v>370</v>
      </c>
      <c r="E153" s="27">
        <v>1.7362</v>
      </c>
    </row>
    <row r="154" customHeight="true" spans="1:5">
      <c r="A154" s="20">
        <v>151</v>
      </c>
      <c r="B154" s="21" t="s">
        <v>29</v>
      </c>
      <c r="C154" s="22" t="s">
        <v>371</v>
      </c>
      <c r="D154" s="24" t="s">
        <v>372</v>
      </c>
      <c r="E154" s="27">
        <v>0.3293</v>
      </c>
    </row>
    <row r="155" customHeight="true" spans="1:5">
      <c r="A155" s="28" t="s">
        <v>30</v>
      </c>
      <c r="B155" s="28"/>
      <c r="C155" s="28"/>
      <c r="D155" s="29"/>
      <c r="E155" s="30">
        <v>337.8014</v>
      </c>
    </row>
  </sheetData>
  <mergeCells count="2">
    <mergeCell ref="A1:E1"/>
    <mergeCell ref="A155:C15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I3" sqref="I3"/>
    </sheetView>
  </sheetViews>
  <sheetFormatPr defaultColWidth="8.89166666666667" defaultRowHeight="13.5"/>
  <sheetData>
    <row r="1" ht="23.1" customHeight="true" spans="1:9">
      <c r="A1" s="1" t="s">
        <v>3</v>
      </c>
      <c r="B1" s="2" t="s">
        <v>4</v>
      </c>
      <c r="C1" s="2" t="s">
        <v>5</v>
      </c>
      <c r="D1" s="3" t="s">
        <v>379</v>
      </c>
      <c r="E1" s="2" t="s">
        <v>380</v>
      </c>
      <c r="F1" s="2" t="s">
        <v>39</v>
      </c>
      <c r="G1" s="3" t="s">
        <v>381</v>
      </c>
      <c r="H1" s="2" t="s">
        <v>56</v>
      </c>
      <c r="I1" s="2" t="s">
        <v>42</v>
      </c>
    </row>
    <row r="2" ht="14.25" spans="1:9">
      <c r="A2" s="1"/>
      <c r="B2" s="2"/>
      <c r="C2" s="2"/>
      <c r="D2" s="4" t="s">
        <v>38</v>
      </c>
      <c r="E2" s="2"/>
      <c r="F2" s="2"/>
      <c r="G2" s="4" t="s">
        <v>382</v>
      </c>
      <c r="H2" s="2"/>
      <c r="I2" s="2"/>
    </row>
    <row r="3" ht="14.25" spans="1:9">
      <c r="A3" s="5">
        <v>1</v>
      </c>
      <c r="B3" s="6" t="s">
        <v>12</v>
      </c>
      <c r="C3" s="7">
        <v>99</v>
      </c>
      <c r="D3" s="8">
        <v>150913.5046</v>
      </c>
      <c r="E3" s="9">
        <v>376.9504</v>
      </c>
      <c r="F3" s="8">
        <v>112374.6159</v>
      </c>
      <c r="G3" s="9">
        <v>279.4568</v>
      </c>
      <c r="H3" s="9">
        <v>97.4936</v>
      </c>
      <c r="I3" s="14">
        <v>0.2376</v>
      </c>
    </row>
    <row r="4" ht="14.25" spans="1:9">
      <c r="A4" s="5">
        <v>2</v>
      </c>
      <c r="B4" s="6" t="s">
        <v>13</v>
      </c>
      <c r="C4" s="7">
        <v>8</v>
      </c>
      <c r="D4" s="8">
        <v>3291.8947</v>
      </c>
      <c r="E4" s="9">
        <v>8.23</v>
      </c>
      <c r="F4" s="8">
        <v>2879.5731</v>
      </c>
      <c r="G4" s="9">
        <v>7.1632</v>
      </c>
      <c r="H4" s="9">
        <v>1.0668</v>
      </c>
      <c r="I4" s="14">
        <v>0.1296</v>
      </c>
    </row>
    <row r="5" ht="14.25" spans="1:9">
      <c r="A5" s="5">
        <v>3</v>
      </c>
      <c r="B5" s="6" t="s">
        <v>14</v>
      </c>
      <c r="C5" s="7">
        <v>2</v>
      </c>
      <c r="D5" s="9">
        <v>217.06</v>
      </c>
      <c r="E5" s="9">
        <v>0.5426</v>
      </c>
      <c r="F5" s="9">
        <v>77.1139</v>
      </c>
      <c r="G5" s="9">
        <v>0.1918</v>
      </c>
      <c r="H5" s="9">
        <v>0.3508</v>
      </c>
      <c r="I5" s="14">
        <v>0.6465</v>
      </c>
    </row>
    <row r="6" ht="14.25" spans="1:9">
      <c r="A6" s="5">
        <v>4</v>
      </c>
      <c r="B6" s="6" t="s">
        <v>15</v>
      </c>
      <c r="C6" s="7">
        <v>5</v>
      </c>
      <c r="D6" s="8">
        <v>2160.81</v>
      </c>
      <c r="E6" s="9">
        <v>5.402</v>
      </c>
      <c r="F6" s="8">
        <v>1662.2562</v>
      </c>
      <c r="G6" s="9">
        <v>4.1349</v>
      </c>
      <c r="H6" s="9">
        <v>1.2671</v>
      </c>
      <c r="I6" s="14">
        <v>0.2345</v>
      </c>
    </row>
    <row r="7" ht="14.25" spans="1:9">
      <c r="A7" s="5">
        <v>5</v>
      </c>
      <c r="B7" s="6" t="s">
        <v>16</v>
      </c>
      <c r="C7" s="7">
        <v>7</v>
      </c>
      <c r="D7" s="8">
        <v>6467.69</v>
      </c>
      <c r="E7" s="9">
        <v>16.17</v>
      </c>
      <c r="F7" s="8">
        <v>4577.3965</v>
      </c>
      <c r="G7" s="9">
        <v>11.3848</v>
      </c>
      <c r="H7" s="9">
        <v>4.7852</v>
      </c>
      <c r="I7" s="14">
        <v>0.2958</v>
      </c>
    </row>
    <row r="8" ht="14.25" spans="1:9">
      <c r="A8" s="5">
        <v>6</v>
      </c>
      <c r="B8" s="6" t="s">
        <v>17</v>
      </c>
      <c r="C8" s="7">
        <v>2</v>
      </c>
      <c r="D8" s="8">
        <v>1405.6</v>
      </c>
      <c r="E8" s="9">
        <v>3.513</v>
      </c>
      <c r="F8" s="9">
        <v>919.7871</v>
      </c>
      <c r="G8" s="9">
        <v>2.2881</v>
      </c>
      <c r="H8" s="9">
        <v>1.2249</v>
      </c>
      <c r="I8" s="14">
        <v>0.3484</v>
      </c>
    </row>
    <row r="9" ht="14.25" spans="1:9">
      <c r="A9" s="5">
        <v>7</v>
      </c>
      <c r="B9" s="6" t="s">
        <v>18</v>
      </c>
      <c r="C9" s="7">
        <v>2</v>
      </c>
      <c r="D9" s="9">
        <v>431.47</v>
      </c>
      <c r="E9" s="9">
        <v>1.08</v>
      </c>
      <c r="F9" s="9">
        <v>423.6917</v>
      </c>
      <c r="G9" s="9">
        <v>1.054</v>
      </c>
      <c r="H9" s="9">
        <v>0.026</v>
      </c>
      <c r="I9" s="14">
        <v>0.0241</v>
      </c>
    </row>
    <row r="10" ht="14.25" spans="1:9">
      <c r="A10" s="5">
        <v>8</v>
      </c>
      <c r="B10" s="6" t="s">
        <v>19</v>
      </c>
      <c r="C10" s="7">
        <v>2</v>
      </c>
      <c r="D10" s="9">
        <v>390</v>
      </c>
      <c r="E10" s="9">
        <v>0.9715</v>
      </c>
      <c r="F10" s="9">
        <v>385.4</v>
      </c>
      <c r="G10" s="9">
        <v>0.9588</v>
      </c>
      <c r="H10" s="9">
        <v>0.0127</v>
      </c>
      <c r="I10" s="14">
        <v>0.013</v>
      </c>
    </row>
    <row r="11" ht="14.25" spans="1:9">
      <c r="A11" s="5">
        <v>9</v>
      </c>
      <c r="B11" s="6" t="s">
        <v>20</v>
      </c>
      <c r="C11" s="7">
        <v>2</v>
      </c>
      <c r="D11" s="9">
        <v>160.04</v>
      </c>
      <c r="E11" s="9">
        <v>0.4001</v>
      </c>
      <c r="F11" s="9">
        <v>160.04</v>
      </c>
      <c r="G11" s="9">
        <v>0.3981</v>
      </c>
      <c r="H11" s="9">
        <v>0.002</v>
      </c>
      <c r="I11" s="14">
        <v>0.005</v>
      </c>
    </row>
    <row r="12" ht="14.25" spans="1:9">
      <c r="A12" s="5">
        <v>10</v>
      </c>
      <c r="B12" s="6" t="s">
        <v>21</v>
      </c>
      <c r="C12" s="7">
        <v>12</v>
      </c>
      <c r="D12" s="8">
        <v>2218.6576</v>
      </c>
      <c r="E12" s="9">
        <v>5.5468</v>
      </c>
      <c r="F12" s="8">
        <v>1995.6811</v>
      </c>
      <c r="G12" s="9">
        <v>4.9644</v>
      </c>
      <c r="H12" s="9">
        <v>0.5824</v>
      </c>
      <c r="I12" s="14">
        <v>0.0813</v>
      </c>
    </row>
    <row r="13" ht="14.25" spans="1:9">
      <c r="A13" s="5">
        <v>11</v>
      </c>
      <c r="B13" s="6" t="s">
        <v>22</v>
      </c>
      <c r="C13" s="7">
        <v>3</v>
      </c>
      <c r="D13" s="9">
        <v>71.1</v>
      </c>
      <c r="E13" s="9">
        <v>0.1777</v>
      </c>
      <c r="F13" s="9">
        <v>71.1</v>
      </c>
      <c r="G13" s="9">
        <v>0.1769</v>
      </c>
      <c r="H13" s="9">
        <v>0.0008</v>
      </c>
      <c r="I13" s="14">
        <v>0.0045</v>
      </c>
    </row>
    <row r="14" ht="14.25" spans="1:9">
      <c r="A14" s="5">
        <v>12</v>
      </c>
      <c r="B14" s="6" t="s">
        <v>23</v>
      </c>
      <c r="C14" s="7">
        <v>2</v>
      </c>
      <c r="D14" s="9">
        <v>307.03</v>
      </c>
      <c r="E14" s="9">
        <v>0.77</v>
      </c>
      <c r="F14" s="9">
        <v>244.49</v>
      </c>
      <c r="G14" s="9">
        <v>0.6082</v>
      </c>
      <c r="H14" s="9">
        <v>0.1618</v>
      </c>
      <c r="I14" s="14">
        <v>0.2101</v>
      </c>
    </row>
    <row r="15" ht="14.25" spans="1:9">
      <c r="A15" s="5">
        <v>13</v>
      </c>
      <c r="B15" s="6" t="s">
        <v>24</v>
      </c>
      <c r="C15" s="7">
        <v>10</v>
      </c>
      <c r="D15" s="8">
        <v>4358.4388</v>
      </c>
      <c r="E15" s="9">
        <v>10.8961</v>
      </c>
      <c r="F15" s="8">
        <v>3321.9488</v>
      </c>
      <c r="G15" s="9">
        <v>8.2635</v>
      </c>
      <c r="H15" s="9">
        <v>2.6326</v>
      </c>
      <c r="I15" s="14">
        <v>0.2416</v>
      </c>
    </row>
    <row r="16" ht="14.25" spans="1:9">
      <c r="A16" s="5">
        <v>14</v>
      </c>
      <c r="B16" s="6" t="s">
        <v>25</v>
      </c>
      <c r="C16" s="7">
        <v>1</v>
      </c>
      <c r="D16" s="8">
        <v>2713.76</v>
      </c>
      <c r="E16" s="9">
        <v>6.78</v>
      </c>
      <c r="F16" s="8">
        <v>2536.0112</v>
      </c>
      <c r="G16" s="9">
        <v>6.3085</v>
      </c>
      <c r="H16" s="9">
        <v>0.4715</v>
      </c>
      <c r="I16" s="14">
        <v>0.0695</v>
      </c>
    </row>
    <row r="17" ht="14.25" spans="1:9">
      <c r="A17" s="5">
        <v>15</v>
      </c>
      <c r="B17" s="6" t="s">
        <v>26</v>
      </c>
      <c r="C17" s="7">
        <v>5</v>
      </c>
      <c r="D17" s="8">
        <v>3729.034</v>
      </c>
      <c r="E17" s="9">
        <v>9.3224</v>
      </c>
      <c r="F17" s="8">
        <v>3500.534</v>
      </c>
      <c r="G17" s="9">
        <v>8.7078</v>
      </c>
      <c r="H17" s="9">
        <v>0.6146</v>
      </c>
      <c r="I17" s="14">
        <v>0.0659</v>
      </c>
    </row>
    <row r="18" ht="14.25" spans="1:9">
      <c r="A18" s="5">
        <v>16</v>
      </c>
      <c r="B18" s="6" t="s">
        <v>27</v>
      </c>
      <c r="C18" s="7">
        <v>4</v>
      </c>
      <c r="D18" s="8">
        <v>1053.4159</v>
      </c>
      <c r="E18" s="9">
        <v>2.6335</v>
      </c>
      <c r="F18" s="8">
        <v>1030.2814</v>
      </c>
      <c r="G18" s="9">
        <v>2.563</v>
      </c>
      <c r="H18" s="9">
        <v>0.0706</v>
      </c>
      <c r="I18" s="14">
        <v>0.0268</v>
      </c>
    </row>
    <row r="19" ht="14.25" spans="1:9">
      <c r="A19" s="5">
        <v>17</v>
      </c>
      <c r="B19" s="6" t="s">
        <v>28</v>
      </c>
      <c r="C19" s="7">
        <v>1</v>
      </c>
      <c r="D19" s="9">
        <v>283.86</v>
      </c>
      <c r="E19" s="9">
        <v>0.71</v>
      </c>
      <c r="F19" s="9">
        <v>195.16</v>
      </c>
      <c r="G19" s="9">
        <v>0.4855</v>
      </c>
      <c r="H19" s="9">
        <v>0.2245</v>
      </c>
      <c r="I19" s="14">
        <v>0.3162</v>
      </c>
    </row>
    <row r="20" ht="14.25" spans="1:9">
      <c r="A20" s="5">
        <v>18</v>
      </c>
      <c r="B20" s="6" t="s">
        <v>29</v>
      </c>
      <c r="C20" s="7">
        <v>2</v>
      </c>
      <c r="D20" s="9">
        <v>830.3</v>
      </c>
      <c r="E20" s="9">
        <v>2.0757</v>
      </c>
      <c r="F20" s="9">
        <v>830.3</v>
      </c>
      <c r="G20" s="9">
        <v>2.0655</v>
      </c>
      <c r="H20" s="9">
        <v>0.0102</v>
      </c>
      <c r="I20" s="14">
        <v>0.0049</v>
      </c>
    </row>
    <row r="21" ht="15.9" customHeight="true" spans="1:9">
      <c r="A21" s="10" t="s">
        <v>30</v>
      </c>
      <c r="B21" s="10"/>
      <c r="C21" s="11">
        <v>169</v>
      </c>
      <c r="D21" s="12">
        <v>181003.6656</v>
      </c>
      <c r="E21" s="13">
        <v>452.1719</v>
      </c>
      <c r="F21" s="12">
        <v>137185.3809</v>
      </c>
      <c r="G21" s="13">
        <v>341.1738</v>
      </c>
      <c r="H21" s="13">
        <v>110.9981</v>
      </c>
      <c r="I21" s="15">
        <v>0.2279</v>
      </c>
    </row>
  </sheetData>
  <mergeCells count="8">
    <mergeCell ref="A21:B21"/>
    <mergeCell ref="A1:A2"/>
    <mergeCell ref="B1:B2"/>
    <mergeCell ref="C1:C2"/>
    <mergeCell ref="E1:E2"/>
    <mergeCell ref="F1:F2"/>
    <mergeCell ref="H1:H2"/>
    <mergeCell ref="I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WWO_wpscloud_20240524161543-1bcfb6ecf4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市州转报汇总</vt:lpstr>
      <vt:lpstr>附件1-2024年二手车销售奖补项目</vt:lpstr>
      <vt:lpstr>附件1-审核汇总 -销售额</vt:lpstr>
      <vt:lpstr>附件2-审核汇总-销售额</vt:lpstr>
      <vt:lpstr>附件1-审核汇总-奖补资金</vt:lpstr>
      <vt:lpstr>审核明细-原</vt:lpstr>
      <vt:lpstr>省级二手车销售奖补项目拟支持企业名单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user</cp:lastModifiedBy>
  <dcterms:created xsi:type="dcterms:W3CDTF">2024-06-07T01:02:00Z</dcterms:created>
  <dcterms:modified xsi:type="dcterms:W3CDTF">2024-07-18T15:28:33Z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6710CF6C85094C7399019E04555E2F71_13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